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7"/>
  <workbookPr showInkAnnotation="0" autoCompressPictures="0" defaultThemeVersion="124226"/>
  <mc:AlternateContent xmlns:mc="http://schemas.openxmlformats.org/markup-compatibility/2006">
    <mc:Choice Requires="x15">
      <x15ac:absPath xmlns:x15ac="http://schemas.microsoft.com/office/spreadsheetml/2010/11/ac" url="/Users/jessica/Jaffe Communications Dropbox/Texas NABIP/awards/Award Applications/Award Applications 2024/"/>
    </mc:Choice>
  </mc:AlternateContent>
  <xr:revisionPtr revIDLastSave="0" documentId="8_{FDEBD839-2C97-1B42-9EE7-259588F8FC7F}" xr6:coauthVersionLast="47" xr6:coauthVersionMax="47" xr10:uidLastSave="{00000000-0000-0000-0000-000000000000}"/>
  <bookViews>
    <workbookView xWindow="1040" yWindow="500" windowWidth="26860" windowHeight="20560" tabRatio="659" firstSheet="1" activeTab="3" xr2:uid="{00000000-000D-0000-FFFF-FFFF00000000}"/>
  </bookViews>
  <sheets>
    <sheet name="Chapter of the Year" sheetId="13" r:id="rId1"/>
    <sheet name="Submission and Pts Overview" sheetId="11" r:id="rId2"/>
    <sheet name="I. Meetings &amp; Events" sheetId="2" r:id="rId3"/>
    <sheet name="II. Legislative Activities" sheetId="4" r:id="rId4"/>
    <sheet name="III. Newsletter~Website" sheetId="5" r:id="rId5"/>
    <sheet name="IV. Media Relations" sheetId="6" r:id="rId6"/>
    <sheet name="V. Membership" sheetId="8" r:id="rId7"/>
    <sheet name="VI. Public Service" sheetId="7" r:id="rId8"/>
    <sheet name="VII. GRIP" sheetId="10" r:id="rId9"/>
    <sheet name="VIII. Prof. Dev.~Awards" sheetId="14" r:id="rId10"/>
    <sheet name="IX. Special Event Attendance" sheetId="9" r:id="rId11"/>
    <sheet name="X. Chapter Management" sheetId="15" r:id="rId12"/>
    <sheet name="XI.Other - Bonus" sheetId="12" r:id="rId13"/>
  </sheets>
  <externalReferences>
    <externalReference r:id="rId14"/>
  </externalReferences>
  <definedNames>
    <definedName name="_xlnm.Print_Area" localSheetId="2">'I. Meetings &amp; Events'!$A$1:$F$19</definedName>
    <definedName name="_xlnm.Print_Area" localSheetId="3">'II. Legislative Activities'!$A$1:$F$20</definedName>
    <definedName name="_xlnm.Print_Area" localSheetId="4">'III. Newsletter~Website'!$A$1:$F$19</definedName>
    <definedName name="_xlnm.Print_Area" localSheetId="5">'IV. Media Relations'!$A$1:$F$16</definedName>
    <definedName name="_xlnm.Print_Area" localSheetId="10">'IX. Special Event Attendance'!$A$1:$F$18</definedName>
    <definedName name="_xlnm.Print_Area" localSheetId="1">'Submission and Pts Overview'!$A$1:$G$32</definedName>
    <definedName name="_xlnm.Print_Area" localSheetId="6">'V. Membership'!$A$1:$F$13</definedName>
    <definedName name="_xlnm.Print_Area" localSheetId="7">'VI. Public Service'!$A$1:$F$21</definedName>
    <definedName name="_xlnm.Print_Area" localSheetId="8">'VII. GRIP'!$A$1:$F$23</definedName>
    <definedName name="_xlnm.Print_Area" localSheetId="9">'VIII. Prof. Dev.~Awards'!$A$1:$F$24</definedName>
    <definedName name="_xlnm.Print_Area" localSheetId="11">'X. Chapter Management'!$A$1:$F$35</definedName>
    <definedName name="_xlnm.Print_Area" localSheetId="12">'XI.Other - Bonus'!$A$1:$E$11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2" l="1"/>
  <c r="F10" i="12"/>
  <c r="J24" i="14"/>
  <c r="H24" i="14"/>
  <c r="H13" i="8"/>
  <c r="J18" i="5"/>
  <c r="H18" i="5"/>
  <c r="D31" i="11"/>
  <c r="F32" i="11"/>
  <c r="J31" i="11"/>
  <c r="I31" i="11"/>
  <c r="E21" i="14" l="1"/>
  <c r="E18" i="7"/>
  <c r="E17" i="7"/>
  <c r="E16" i="7"/>
  <c r="E15" i="7"/>
  <c r="J28" i="11"/>
  <c r="I28" i="11"/>
  <c r="D28" i="11"/>
  <c r="G28" i="11" s="1"/>
  <c r="E32" i="15"/>
  <c r="E31" i="15"/>
  <c r="E29" i="15"/>
  <c r="E28" i="15"/>
  <c r="E27" i="15"/>
  <c r="E22" i="15"/>
  <c r="E19" i="15"/>
  <c r="E16" i="15"/>
  <c r="E13" i="15"/>
  <c r="E10" i="15"/>
  <c r="E7" i="15"/>
  <c r="E4" i="15"/>
  <c r="J35" i="15"/>
  <c r="H35" i="15"/>
  <c r="E12" i="9"/>
  <c r="E9" i="9"/>
  <c r="E8" i="9"/>
  <c r="E7" i="9"/>
  <c r="E6" i="9"/>
  <c r="E5" i="9"/>
  <c r="E5" i="14"/>
  <c r="E18" i="14"/>
  <c r="E17" i="14"/>
  <c r="E16" i="14"/>
  <c r="E12" i="14"/>
  <c r="E11" i="14"/>
  <c r="E10" i="14"/>
  <c r="E9" i="14"/>
  <c r="E20" i="10"/>
  <c r="E19" i="10"/>
  <c r="E18" i="10"/>
  <c r="E12" i="10"/>
  <c r="E13" i="10"/>
  <c r="E14" i="10"/>
  <c r="E8" i="10"/>
  <c r="E7" i="10"/>
  <c r="E6" i="10"/>
  <c r="E5" i="10"/>
  <c r="E11" i="7"/>
  <c r="E10" i="7"/>
  <c r="E9" i="7"/>
  <c r="E8" i="7"/>
  <c r="E4" i="7"/>
  <c r="E10" i="8"/>
  <c r="E9" i="8"/>
  <c r="E8" i="8"/>
  <c r="E4" i="8"/>
  <c r="E13" i="6"/>
  <c r="E10" i="6"/>
  <c r="E7" i="6"/>
  <c r="E6" i="6"/>
  <c r="E15" i="5"/>
  <c r="E12" i="5"/>
  <c r="E9" i="5"/>
  <c r="E6" i="5"/>
  <c r="E5" i="5"/>
  <c r="E4" i="4"/>
  <c r="E7" i="4"/>
  <c r="E10" i="4"/>
  <c r="E14" i="4"/>
  <c r="E17" i="4"/>
  <c r="E16" i="2"/>
  <c r="E13" i="2"/>
  <c r="E7" i="2"/>
  <c r="E4" i="2"/>
  <c r="E10" i="2"/>
  <c r="E24" i="14" l="1"/>
  <c r="E21" i="7"/>
  <c r="E35" i="15"/>
  <c r="E5" i="6" l="1"/>
  <c r="J27" i="11" l="1"/>
  <c r="I27" i="11"/>
  <c r="D27" i="11"/>
  <c r="G27" i="11" s="1"/>
  <c r="J18" i="9" l="1"/>
  <c r="H18" i="9"/>
  <c r="J23" i="10"/>
  <c r="H23" i="10"/>
  <c r="J21" i="7"/>
  <c r="H21" i="7"/>
  <c r="J13" i="8"/>
  <c r="J16" i="6"/>
  <c r="H16" i="6"/>
  <c r="J20" i="4"/>
  <c r="H20" i="4"/>
  <c r="J19" i="2"/>
  <c r="J19" i="11" s="1"/>
  <c r="H19" i="2"/>
  <c r="I19" i="11" s="1"/>
  <c r="J26" i="11" l="1"/>
  <c r="I26" i="11"/>
  <c r="J25" i="11"/>
  <c r="I25" i="11"/>
  <c r="J24" i="11"/>
  <c r="I24" i="11"/>
  <c r="J23" i="11"/>
  <c r="I23" i="11"/>
  <c r="J22" i="11"/>
  <c r="I22" i="11"/>
  <c r="J21" i="11"/>
  <c r="I21" i="11"/>
  <c r="J20" i="11"/>
  <c r="I20" i="11"/>
  <c r="I32" i="11" l="1"/>
  <c r="J32" i="11"/>
  <c r="E15" i="9"/>
  <c r="E13" i="8" l="1"/>
  <c r="D23" i="11" s="1"/>
  <c r="G23" i="11" s="1"/>
  <c r="D24" i="11"/>
  <c r="G24" i="11" s="1"/>
  <c r="E16" i="6"/>
  <c r="D22" i="11" s="1"/>
  <c r="E18" i="9"/>
  <c r="D26" i="11" s="1"/>
  <c r="G26" i="11" s="1"/>
  <c r="E18" i="5"/>
  <c r="D21" i="11" s="1"/>
  <c r="E19" i="2"/>
  <c r="D19" i="11" s="1"/>
  <c r="G19" i="11" s="1"/>
  <c r="E20" i="4"/>
  <c r="E23" i="10"/>
  <c r="D25" i="11" s="1"/>
  <c r="G25" i="11" s="1"/>
  <c r="G22" i="11" l="1"/>
  <c r="G21" i="11"/>
  <c r="D20" i="11"/>
  <c r="G20" i="11" s="1"/>
  <c r="D32" i="11" l="1"/>
  <c r="G32" i="11" s="1"/>
</calcChain>
</file>

<file path=xl/sharedStrings.xml><?xml version="1.0" encoding="utf-8"?>
<sst xmlns="http://schemas.openxmlformats.org/spreadsheetml/2006/main" count="458" uniqueCount="243">
  <si>
    <t xml:space="preserve">                   CHAPTER OF THE YEAR AWARD</t>
  </si>
  <si>
    <t>Official Application Information and Instructions</t>
  </si>
  <si>
    <r>
      <rPr>
        <b/>
        <u/>
        <sz val="12"/>
        <color theme="1"/>
        <rFont val="Arial"/>
        <family val="2"/>
      </rPr>
      <t>Description:</t>
    </r>
    <r>
      <rPr>
        <sz val="12"/>
        <color theme="1"/>
        <rFont val="Arial"/>
        <family val="2"/>
      </rPr>
      <t xml:space="preserve">  The Chapter of the Year award honors local chapters for outstanding 
achievements and excellence in serving their members, the community, and our industry.</t>
    </r>
  </si>
  <si>
    <r>
      <t xml:space="preserve">A total of three (3) Chapters of the Year Awards may be presented to the highest scoring chapters as follows:
   * One (1) local Small Chapter with membership of less than 50
   * One (1) local Medium Chapter with membership of 51-175
   * One (1) local Large Chapter with membership of 175+
</t>
    </r>
    <r>
      <rPr>
        <sz val="10"/>
        <rFont val="Arial"/>
        <family val="2"/>
      </rPr>
      <t>(Membership classification will be based on the December 31 membership count report.)</t>
    </r>
  </si>
  <si>
    <t>A Presidential Citation award may be presented to the runner up in each category.</t>
  </si>
  <si>
    <t>Instructions:</t>
  </si>
  <si>
    <t xml:space="preserve">• The official application must be completed, including the scoring for all items. </t>
  </si>
  <si>
    <r>
      <t xml:space="preserve">• </t>
    </r>
    <r>
      <rPr>
        <b/>
        <sz val="12"/>
        <rFont val="Arial"/>
        <family val="2"/>
      </rPr>
      <t>Enter scores in the blue boxes;</t>
    </r>
    <r>
      <rPr>
        <sz val="12"/>
        <rFont val="Arial"/>
        <family val="2"/>
      </rPr>
      <t xml:space="preserve"> everything else will auto-populate.</t>
    </r>
  </si>
  <si>
    <t xml:space="preserve">• Documentation must accompany the application. </t>
  </si>
  <si>
    <r>
      <t xml:space="preserve">• All documentation should be saved in a </t>
    </r>
    <r>
      <rPr>
        <u/>
        <sz val="12"/>
        <rFont val="Arial"/>
        <family val="2"/>
      </rPr>
      <t>pdf format</t>
    </r>
    <r>
      <rPr>
        <sz val="12"/>
        <rFont val="Arial"/>
        <family val="2"/>
      </rPr>
      <t>.</t>
    </r>
  </si>
  <si>
    <t>• All documentation requirements are listed in the boxes below each criterion.</t>
  </si>
  <si>
    <t>• Documentation must be organized in the submission to follow the order of the application.</t>
  </si>
  <si>
    <t xml:space="preserve">• The timeframe for the award criteria is Jan. 1 through Dec. 31, unless otherwise stated. </t>
  </si>
  <si>
    <t>• Submissions received without an official application will be disqualified.</t>
  </si>
  <si>
    <t xml:space="preserve">• Applications received after the posted due date will not be considered. </t>
  </si>
  <si>
    <r>
      <rPr>
        <sz val="12"/>
        <color rgb="FF000000"/>
        <rFont val="Arial"/>
        <family val="2"/>
      </rPr>
      <t xml:space="preserve">• Applications must be submitted to </t>
    </r>
    <r>
      <rPr>
        <b/>
        <sz val="12"/>
        <color rgb="FF000000"/>
        <rFont val="Arial"/>
        <family val="2"/>
      </rPr>
      <t>NABIP-TX Awards Submission</t>
    </r>
    <r>
      <rPr>
        <sz val="12"/>
        <color rgb="FF000000"/>
        <rFont val="Arial"/>
        <family val="2"/>
      </rPr>
      <t xml:space="preserve"> via Dropbox.  Contact NABIP-TX for a link.</t>
    </r>
  </si>
  <si>
    <t>Due date:</t>
  </si>
  <si>
    <t>THE DEADLINE FOR RECEIPT OF THE APPLICATION AND ALL ITS SUPPORTING DOCUMENTATION, IS FEBRUARY 25TH.</t>
  </si>
  <si>
    <t>Questions?</t>
  </si>
  <si>
    <t>Contact your State Awards Chair</t>
  </si>
  <si>
    <t>CHAPTER OF THE YEAR AWARD</t>
  </si>
  <si>
    <t>Application Form/Points Overview</t>
  </si>
  <si>
    <t xml:space="preserve">Chapter Name: </t>
  </si>
  <si>
    <t xml:space="preserve">   * Large Chapter (176+ members) ______</t>
  </si>
  <si>
    <t xml:space="preserve">   * Medium Chapter (51 - 176 members) ______</t>
  </si>
  <si>
    <t xml:space="preserve">   * Small Chapter (under 50 members) ______</t>
  </si>
  <si>
    <t>Submitted by:</t>
  </si>
  <si>
    <t>Phone:</t>
  </si>
  <si>
    <t>Email:</t>
  </si>
  <si>
    <t>President's Name:</t>
  </si>
  <si>
    <r>
      <t>Description:</t>
    </r>
    <r>
      <rPr>
        <sz val="12"/>
        <color theme="1"/>
        <rFont val="Arial"/>
        <family val="2"/>
      </rPr>
      <t xml:space="preserve">  Honors local chapters for outstanding achievements and excellence in serving their members, the community and our industry.  A total of three (3) Chapters of the Year Awards may be presented to the highest scoring chapters as follows:   
   * One (1) local Small Chapter with membership of less than 50   
   * One (1) local Medium Chapter with membership of 51 – 175  
   * One (1) local Large Chapter with membership of 175+  
(Membership classification will be based on the December 31 membership count report.)  
</t>
    </r>
    <r>
      <rPr>
        <sz val="9"/>
        <color theme="1"/>
        <rFont val="Arial"/>
        <family val="2"/>
      </rPr>
      <t xml:space="preserve">
</t>
    </r>
    <r>
      <rPr>
        <sz val="12"/>
        <color theme="1"/>
        <rFont val="Arial"/>
        <family val="2"/>
      </rPr>
      <t xml:space="preserve">A Presidential Citation award will be presented to the runner up in each category. </t>
    </r>
  </si>
  <si>
    <r>
      <rPr>
        <sz val="11"/>
        <color rgb="FF000000"/>
        <rFont val="Arial"/>
        <family val="2"/>
      </rPr>
      <t xml:space="preserve">Applications must be submitted to </t>
    </r>
    <r>
      <rPr>
        <b/>
        <sz val="11"/>
        <color rgb="FF000000"/>
        <rFont val="Arial"/>
        <family val="2"/>
      </rPr>
      <t xml:space="preserve">NABIP-TX Awards Submission </t>
    </r>
    <r>
      <rPr>
        <sz val="11"/>
        <color rgb="FF000000"/>
        <rFont val="Arial"/>
        <family val="2"/>
      </rPr>
      <t>via Dropbox.  Contact NABIP-TX for a link.</t>
    </r>
  </si>
  <si>
    <t>Earned</t>
  </si>
  <si>
    <t>Summary of Criteria</t>
  </si>
  <si>
    <t>Points</t>
  </si>
  <si>
    <t>Max Pts</t>
  </si>
  <si>
    <t>Judge 1</t>
  </si>
  <si>
    <t>Judge 2</t>
  </si>
  <si>
    <t>I.</t>
  </si>
  <si>
    <t>Meetings and Events</t>
  </si>
  <si>
    <t>out of</t>
  </si>
  <si>
    <t>II.</t>
  </si>
  <si>
    <t>Legislative Activity</t>
  </si>
  <si>
    <t>III.</t>
  </si>
  <si>
    <t>Newsletter/Website</t>
  </si>
  <si>
    <t>IV.</t>
  </si>
  <si>
    <t>Media Relations Efforts</t>
  </si>
  <si>
    <t>V.</t>
  </si>
  <si>
    <t>Membership</t>
  </si>
  <si>
    <t>VI.</t>
  </si>
  <si>
    <t>Public Service Projects</t>
  </si>
  <si>
    <t>VII.</t>
  </si>
  <si>
    <t>GRIP (Texas Leg Fund/NABIP-TXPAC/NABIPPAC)</t>
  </si>
  <si>
    <t>VIII.</t>
  </si>
  <si>
    <t>Professional Development/Awards</t>
  </si>
  <si>
    <t>IX.</t>
  </si>
  <si>
    <t>Special Event Attendance</t>
  </si>
  <si>
    <t>X.</t>
  </si>
  <si>
    <t>Chapter Management</t>
  </si>
  <si>
    <t>Other - BONUS POINTS</t>
  </si>
  <si>
    <t>(Scored by NABIP-TX Awards Committee)</t>
  </si>
  <si>
    <t xml:space="preserve">TOTAL: </t>
  </si>
  <si>
    <t>I. Meetings and Events</t>
  </si>
  <si>
    <t>NABIP-TX Verified</t>
  </si>
  <si>
    <t>Judge 1: Score</t>
  </si>
  <si>
    <t>Judge 1: Feedback</t>
  </si>
  <si>
    <t>Judge 2: Score</t>
  </si>
  <si>
    <t>Judge 2: Feedback</t>
  </si>
  <si>
    <t>1.</t>
  </si>
  <si>
    <t>Holding a local Sales Symposium or Day of Education 
(Must include multiple classes/speakers and provide a minimum of 5 CE credits) [Note -- Local chapters hosting either the State Convention and/or State Golf Tournament, will receive points in this category.  Count only one meeting here, other meetings should be counted as bonus points below. Must be a special event, offering multiple CE hours]</t>
  </si>
  <si>
    <t>x 50 pts =</t>
  </si>
  <si>
    <t>(max 50 pts)</t>
  </si>
  <si>
    <r>
      <t xml:space="preserve">Must be a special event, offering a minimum of 5 CE credits, with multiple speakers, and should not coincide with a regularly-scheduled membership meeting.  Suggested documentation are flyers, Board minutes, articles, agendas, and promotional information in chapter newsletter, including details of event.  You must prove the event took place and not just include the announcement/ promotion of the event.  You must provide a copy of one (1) sign-in sheet OR CE certificate for </t>
    </r>
    <r>
      <rPr>
        <u/>
        <sz val="10"/>
        <rFont val="Arial"/>
        <family val="2"/>
      </rPr>
      <t>each</t>
    </r>
    <r>
      <rPr>
        <sz val="10"/>
        <rFont val="Arial"/>
        <family val="2"/>
      </rPr>
      <t xml:space="preserve"> CE in order to verify that multiple CEs were offered.  Do not submit a copy of the CE certificate for each member.</t>
    </r>
  </si>
  <si>
    <t>2.</t>
  </si>
  <si>
    <t>Holding regularly scheduled local membership meeting(s)</t>
  </si>
  <si>
    <t>x 5 pts =</t>
  </si>
  <si>
    <t>(max 60 pts)</t>
  </si>
  <si>
    <r>
      <t xml:space="preserve">Must show documentation of </t>
    </r>
    <r>
      <rPr>
        <u/>
        <sz val="10"/>
        <rFont val="Arial"/>
        <family val="2"/>
      </rPr>
      <t>all</t>
    </r>
    <r>
      <rPr>
        <sz val="10"/>
        <rFont val="Arial"/>
        <family val="2"/>
      </rPr>
      <t xml:space="preserve"> meetings. Special meetings do not qualify as one of the 12 meetings. Events and activities are only counted once. Documentation may be provided by newsletter article, Board minutes, or website post. You must prove the event actually happened and not just include the announcement/promotion of the meetings (e.g., announcement in newsletter of upcoming meeting and then in the following newsletter, photos and an article by the President reviewing the meeting). </t>
    </r>
    <r>
      <rPr>
        <u/>
        <sz val="10"/>
        <rFont val="Arial"/>
        <family val="2"/>
      </rPr>
      <t>Both</t>
    </r>
    <r>
      <rPr>
        <sz val="10"/>
        <rFont val="Arial"/>
        <family val="2"/>
      </rPr>
      <t xml:space="preserve"> must be submitted to receive credit for the meeting. IMPORTANT: Just because you said it was going to happen does not mean it actually happened. </t>
    </r>
  </si>
  <si>
    <t>3.</t>
  </si>
  <si>
    <t>Hold an annual Strategic Planning Meeting</t>
  </si>
  <si>
    <t>x 25 pts =</t>
  </si>
  <si>
    <t>(max 25 pts)</t>
  </si>
  <si>
    <t xml:space="preserve">Must be Strategic Planning and NOT Leadership Planning. Must be separate from regularly scheduled Board meetings and open to members. Submit dated announcement or website posting notifying members. Submit minutes and/or meeting agenda. Agenda must be of strategic planning content, i.e., reviewing accomplishments, setting goals and objectives, event planning, etc. Points are not given for leadership training, as it is a separate and distinct topic. Strategic Planning minutes are the most creditable information you can submit.  </t>
  </si>
  <si>
    <t>4.</t>
  </si>
  <si>
    <t>Hold regularly scheduled local Board meetings</t>
  </si>
  <si>
    <t>Provide copies of dated Board minutes.  You must provide minutes of EVERY Board meeting in order to receive credit  If you have 12 Board meetings, but you only submit minutes for 4 of them, you will only receive credit for 4 meetings.</t>
  </si>
  <si>
    <t>5.</t>
  </si>
  <si>
    <t>Bonus Points for each additional sponsored meeting or event occurring during the awards period.* (Meetings can only be counted here as long as they are not counted under another section.  Regularly scheduled meetings or special Board meetings cannot be counted here.)</t>
  </si>
  <si>
    <t>Meetings may only be counted here as long as they are not counted under another section. Regularly scheduled meetings or special Board meetings cannot be counted here. Documentation for these meetings may be provided by newsletter article, Board minutes, newspaper articles, or website post. You must prove the event actually happened and not just include the announcement/promotion of the meeting/event.</t>
  </si>
  <si>
    <t>SUB-TOTAL (245 possible)</t>
  </si>
  <si>
    <t>II. Legislative Activity</t>
  </si>
  <si>
    <t>Judge 1 Score</t>
  </si>
  <si>
    <t>Providing a legislative content meeting to membership 
(Can include monthly membership meetings as long as they are legislative programs and not just legislative updates)</t>
  </si>
  <si>
    <t>x 10 pts =</t>
  </si>
  <si>
    <r>
      <t xml:space="preserve">This is a special meeting or program presented to the Association’s membership. Points for this meeting may only be used once. A legislative mixer is not considered to be a legislative content meeting. COBRA updates, etc. are not considered a legislative meeting. You may include monthly membership meetings (as long as they are legislative </t>
    </r>
    <r>
      <rPr>
        <i/>
        <sz val="10"/>
        <rFont val="Arial"/>
        <family val="2"/>
      </rPr>
      <t>programs</t>
    </r>
    <r>
      <rPr>
        <sz val="10"/>
        <rFont val="Arial"/>
        <family val="2"/>
      </rPr>
      <t xml:space="preserve"> and not just legislative </t>
    </r>
    <r>
      <rPr>
        <i/>
        <sz val="10"/>
        <rFont val="Arial"/>
        <family val="2"/>
      </rPr>
      <t>updates</t>
    </r>
    <r>
      <rPr>
        <sz val="10"/>
        <rFont val="Arial"/>
        <family val="2"/>
      </rPr>
      <t>) and special legislative meetings. You may submit an announcement or article published in your local newsletter referencing this special meeting as documentation. You must “prove” the meeting took place and not just include an announcement (e.g., an announcement in the newsletter then in the following month’s newsletter an article is written about the event with photos). Both must be provided in order to receive points.</t>
    </r>
  </si>
  <si>
    <t>Active involvement of legislative committee, including coordination with State Legislative Council 
(Show participation in State workshops, Leg meetings, and/or Leg conference calls)</t>
  </si>
  <si>
    <t>This would be regular attendance on monthly state legislative teleconference calls.  Documentation needs to be through Committee minutes showing attendance. Request a list from the Local or State Legislative Chair.</t>
  </si>
  <si>
    <t>Regular interaction with legislators</t>
  </si>
  <si>
    <t>Documentation might include Board reports, letters, emails, visits or phone calls from legislators with whom someone met (e.g., a thank you letter regarding your meeting with the legislator or a mention of the meeting in the local Board minutes).</t>
  </si>
  <si>
    <t>Attendance at NABIP-TX Day at the Capitol</t>
  </si>
  <si>
    <t>Use the list provided by NABIP-TX. Print the list and highlight chapter attendees. This can be found on the NABIP-TX website or by contacting the State Legislative Chair.</t>
  </si>
  <si>
    <t>(max 75 pts)</t>
  </si>
  <si>
    <t>(max 100 pts)</t>
  </si>
  <si>
    <t>SUB-TOTAL (300 possible)</t>
  </si>
  <si>
    <t>III. Newsletter/Website</t>
  </si>
  <si>
    <t>Distribution of Chapter Newsletter</t>
  </si>
  <si>
    <t xml:space="preserve">   * Single-page issue</t>
  </si>
  <si>
    <t xml:space="preserve">   * Multi-page issue</t>
  </si>
  <si>
    <t>(max 120 pts)</t>
  </si>
  <si>
    <t>Submit original cover and table of contents for each edition. If newsletter is distributed by email or published on website, a copy of the newsletter must be provided as documentation.  The submission should include a copy of either the web page showing the link to the newsletter or a copy of the email distribution letter, showing to whom the newsletter is sent and the newsletter itself.</t>
  </si>
  <si>
    <t>Maintain Chapter Website</t>
  </si>
  <si>
    <r>
      <t xml:space="preserve">Submit the Chapter’s website address on the application. Provide a printout of the website’s home page. </t>
    </r>
    <r>
      <rPr>
        <u/>
        <sz val="10"/>
        <rFont val="Arial"/>
        <family val="2"/>
      </rPr>
      <t>Include any required password</t>
    </r>
    <r>
      <rPr>
        <sz val="10"/>
        <rFont val="Arial"/>
        <family val="2"/>
      </rPr>
      <t>. Validity of the website will be verified by the Awards Committee.</t>
    </r>
  </si>
  <si>
    <t>Current email and/or fax distribution to membership</t>
  </si>
  <si>
    <t>x 15 pts =</t>
  </si>
  <si>
    <t>(max 15 pts)</t>
  </si>
  <si>
    <t>Attach a portion of the email distribution list for documentations – MUST show names, not  just a grouping (e.g., members@texoma.org is not acceptable without a listing of names for that grouping). You must print out a list of the members’ email addresses that are used for distribution.  Lists may be requested from Chapter’s email service.</t>
  </si>
  <si>
    <t>Publish Chapter Newsletter on website</t>
  </si>
  <si>
    <t>Submit the Chapter’s website address with the newsletter link, and print the screen.  Highlight the area where the newsletter can be accessed.</t>
  </si>
  <si>
    <t>SUB-TOTAL (270 possible)</t>
  </si>
  <si>
    <t>IV. Media Relations Efforts</t>
  </si>
  <si>
    <t xml:space="preserve">   * Submitted:</t>
  </si>
  <si>
    <r>
      <t xml:space="preserve">(max 125 pts, </t>
    </r>
    <r>
      <rPr>
        <b/>
        <u/>
        <sz val="12"/>
        <rFont val="Arial"/>
        <family val="2"/>
      </rPr>
      <t>combined</t>
    </r>
    <r>
      <rPr>
        <b/>
        <sz val="12"/>
        <rFont val="Arial"/>
        <family val="2"/>
      </rPr>
      <t>)</t>
    </r>
  </si>
  <si>
    <t xml:space="preserve">   * Published:</t>
  </si>
  <si>
    <t xml:space="preserve">   * Aired:</t>
  </si>
  <si>
    <t>May be documented with Board minutes, reports, and other communication pieces, such as press releases, media advisories, op-ed “opinion pieces,” editorials, and letters to the Editor. Copies may be accepted of newspaper articles, etc., as long as they include the name of the publication and the date it was submitted or published. TV or Radio submissions may be documented in the Board minutes or in letters from the participating news outlet with mention of the subject matter.</t>
  </si>
  <si>
    <t>Establishment and promotion of Speaker’s Bureau</t>
  </si>
  <si>
    <t>Submit a list of speakers and their topics, along with letters to different organizations requesting the opportunity to speak. The letters should be on Chapter letterhead. Show how this information is made available to membership.</t>
  </si>
  <si>
    <t>Make presentations on NABIP-TX/NABIP health care issues to community and/or civic groups</t>
  </si>
  <si>
    <t>Documentation needs to consist of flyers, announcements, newspaper articles, and/or thank you letters from the organizations. Provide something that “proves” the speaking engagement actually happened.</t>
  </si>
  <si>
    <t>SUB-TOTAL (190 possible)</t>
  </si>
  <si>
    <t>V. Membership</t>
  </si>
  <si>
    <t>Must show formal membership contest and promotion methods, with incentives to encourage membership recruitment.</t>
  </si>
  <si>
    <t>Net membership gain during the award period.</t>
  </si>
  <si>
    <t xml:space="preserve">   * 21% or more:</t>
  </si>
  <si>
    <t>x 100 pts =</t>
  </si>
  <si>
    <t xml:space="preserve">   * 11% - 20%</t>
  </si>
  <si>
    <t>x 75 pts =</t>
  </si>
  <si>
    <t xml:space="preserve">   * 5% - 10%</t>
  </si>
  <si>
    <t>The Awards Chair may contact NABIP-TX’s Chapter Relations Manager or find the information posted on NABIP-TX’s website. The information submitted is subject to verification by the NABIP-TX Awards Committee.</t>
  </si>
  <si>
    <t>SUB-TOTAL (175 possible)</t>
  </si>
  <si>
    <t>VI. Public Service</t>
  </si>
  <si>
    <t>Sponsoring chapter public service projects</t>
  </si>
  <si>
    <t>Announcements to membership, Board Committee reports, and newsletter articles may document the public service projects your chapter has sponsored. Photographs are not considered documentation.</t>
  </si>
  <si>
    <t>Contributions by Chapter to Charitable Organizations</t>
  </si>
  <si>
    <t xml:space="preserve">   * $1,500+</t>
  </si>
  <si>
    <t xml:space="preserve">   * $1,000 - $1,499</t>
  </si>
  <si>
    <t>x 35 pts =</t>
  </si>
  <si>
    <t xml:space="preserve">   * $500 - $999</t>
  </si>
  <si>
    <t xml:space="preserve">   * $100 - $499</t>
  </si>
  <si>
    <t>Total amount donated to one project may be documented in the Treasurer’s reports, checks presented, and Board minutes, with dates, receipt of items purchased from merchants, or a letter from the recipient. Other suggested documentation might include a copy of the chapter’s complete budget with line item details.</t>
  </si>
  <si>
    <t>SUB-TOTAL (150 possible)</t>
  </si>
  <si>
    <t>VII. GRIP (Texas Leg Fund/TAHUPAC/HUPAC)</t>
  </si>
  <si>
    <r>
      <t>Chapter Contributions to TX Leg Fund
(</t>
    </r>
    <r>
      <rPr>
        <b/>
        <u/>
        <sz val="12"/>
        <rFont val="Arial"/>
        <family val="2"/>
      </rPr>
      <t>DO NOT</t>
    </r>
    <r>
      <rPr>
        <b/>
        <sz val="12"/>
        <rFont val="Arial"/>
        <family val="2"/>
      </rPr>
      <t xml:space="preserve"> count individual contributions/donations here.)</t>
    </r>
  </si>
  <si>
    <t xml:space="preserve">   * 21% or more</t>
  </si>
  <si>
    <t>1 x 100 pts =</t>
  </si>
  <si>
    <t>1 x 75 pts =</t>
  </si>
  <si>
    <t>1 x 50 pts =</t>
  </si>
  <si>
    <t>SUB-TOTAL (275 possible)</t>
  </si>
  <si>
    <t>VIII. Professional Development/Awards</t>
  </si>
  <si>
    <t>Members receiving a new industry designation during the award period
(DBA, CBC, CEBS, CLTC, CLU, CSA, DIA, HIA, LTCP, MHP, RHU, REBC, SGS)</t>
  </si>
  <si>
    <t># of members receiving designations:</t>
  </si>
  <si>
    <r>
      <t xml:space="preserve">Continuing Education </t>
    </r>
    <r>
      <rPr>
        <b/>
        <u/>
        <sz val="12"/>
        <rFont val="Arial"/>
        <family val="2"/>
      </rPr>
      <t>hours</t>
    </r>
    <r>
      <rPr>
        <b/>
        <sz val="12"/>
        <rFont val="Arial"/>
        <family val="2"/>
      </rPr>
      <t xml:space="preserve"> offered by your local chapter.
(Note:  Local chapters hosting the State Convention will not receive points for CE hours or CE courses held at the State Convention in this section.  These points are claimed in Section I and cannot be counted twice.)</t>
    </r>
  </si>
  <si>
    <t xml:space="preserve">   * 30+ CE hours</t>
  </si>
  <si>
    <t xml:space="preserve">   * 20 - 29 CE hours</t>
  </si>
  <si>
    <t xml:space="preserve">   * 10 - 19 CE hours</t>
  </si>
  <si>
    <t xml:space="preserve">   * 1 - 9 CE hours</t>
  </si>
  <si>
    <r>
      <t xml:space="preserve">TDI-approved continuing education hours must be documented with an announcement flyer indicating the number of hours offered and the TDI-approved course number. Please mark documentation with a highlighter, tabs, etc. CE hours must coincide with the dates and times on the documentation.  CE certificates will be accepted for documentation. (Note: CE hours during Education Day that are counted in another section may </t>
    </r>
    <r>
      <rPr>
        <u/>
        <sz val="10"/>
        <rFont val="Arial"/>
        <family val="2"/>
      </rPr>
      <t>not</t>
    </r>
    <r>
      <rPr>
        <sz val="10"/>
        <rFont val="Arial"/>
        <family val="2"/>
      </rPr>
      <t xml:space="preserve"> be counted here also). Be sure and include a CE certificate for EVERY CE hour you are claiming for points. Example: If you have a COBRA seminar and there are three classes offered, you must submit the CE certificate for EACH class. Be sure the certificates are separated within the folders of your awards submission. DO NOT put all certificates together and expect the Committee to separate them. Each certificate should be displayed separately. </t>
    </r>
  </si>
  <si>
    <t>Number of CE courses sponsored by chapter</t>
  </si>
  <si>
    <t xml:space="preserve">   * 10+ courses</t>
  </si>
  <si>
    <t>x 40 pts =</t>
  </si>
  <si>
    <t>(max 40 pts)</t>
  </si>
  <si>
    <t xml:space="preserve">   * 5 - 9 courses</t>
  </si>
  <si>
    <t>x 30 pts =</t>
  </si>
  <si>
    <t xml:space="preserve">   * 1 - 4 courses</t>
  </si>
  <si>
    <t>x 20 pts =</t>
  </si>
  <si>
    <t xml:space="preserve">Provide the list of the courses offered by your chapter with TDI-approved course number, CE hours, and dates they were presented. You must also provide the CE certificates in this section as proof. Be sure the certificates are separated within the folders of your awards submission. DO NOT put all certificates together and expect the Committee to separate them. Each certificate should be displayed separately. </t>
  </si>
  <si>
    <t>Documentation may include the announcement/invitation regarding the date of the award recognition. Also include articles in newsletter or committee reports as documentation to prove the event actually happened.</t>
  </si>
  <si>
    <t>SUB-TOTAL (215 possible)</t>
  </si>
  <si>
    <t>IX. Special Event Attendance</t>
  </si>
  <si>
    <t xml:space="preserve">   * 20%+ of membership</t>
  </si>
  <si>
    <t xml:space="preserve">   * 15% - 19.99% of membership</t>
  </si>
  <si>
    <t xml:space="preserve">   * 10% - 14.99% of membership</t>
  </si>
  <si>
    <t xml:space="preserve">   * 5% - 9.99% of membership</t>
  </si>
  <si>
    <t xml:space="preserve">   * Up to 4.99% of membership</t>
  </si>
  <si>
    <t>X. Chapter Management</t>
  </si>
  <si>
    <t>Proposed chapter budget for next fiscal year including sources of proposed revenue</t>
  </si>
  <si>
    <t>Budget should be presented, showing revenue and expenses for the chapter, including sources for the proposed revenues. Be sure budget includes January through December of the awards year.</t>
  </si>
  <si>
    <t>Policies and Procedures authorizing who and how members are to act on behalf of the local association</t>
  </si>
  <si>
    <t>(max 10 pts)</t>
  </si>
  <si>
    <t>Include a copy of all current Policies and Procedures.</t>
  </si>
  <si>
    <t>Bylaws of local chapter</t>
  </si>
  <si>
    <t>Include a copy of the current Bylaws.</t>
  </si>
  <si>
    <t>Articles of Incorporation or Articles of Association</t>
  </si>
  <si>
    <t>Franchise Tax Exempt letter</t>
  </si>
  <si>
    <t>Include a copy of Franchise Tax Exempt letter.</t>
  </si>
  <si>
    <t>6.</t>
  </si>
  <si>
    <t>IRS Tax Exempt letter</t>
  </si>
  <si>
    <t>Include a copy of the IRS Tax Exempt letter.</t>
  </si>
  <si>
    <t>7.</t>
  </si>
  <si>
    <t>Previous 12 months' Treasurer's reports</t>
  </si>
  <si>
    <t xml:space="preserve">Include monthly Treasurer’s report (12 months of reports). You MUST have a report for EACH month, so submit 12 SEPARATE reports. If you are not sure what is needed here, ask! Be sure the reports are separated within the folders of your awards submission. DO NOT put all reports together and expect the Committee to separate them. Each report should be displayed separately. </t>
  </si>
  <si>
    <t>8.</t>
  </si>
  <si>
    <t>Costs and revenues associated with a newsletter, filed on a completed Form 990-T 
(See Sections 1 and 2 below; select only one item.)</t>
  </si>
  <si>
    <t>1) Has the chapter filed one of the Returns of Organization Exempt From Income                                          
    Tax Below:
    (Please provide a copy of the return filed or the extension of time to file (Form
     8868))</t>
  </si>
  <si>
    <t>a. 990 N (gross receipts less than $50,000) or Form 8868</t>
  </si>
  <si>
    <r>
      <t xml:space="preserve">(max 10 pts in these </t>
    </r>
    <r>
      <rPr>
        <b/>
        <u/>
        <sz val="12"/>
        <rFont val="Arial"/>
        <family val="2"/>
      </rPr>
      <t>2</t>
    </r>
    <r>
      <rPr>
        <b/>
        <sz val="12"/>
        <rFont val="Arial"/>
        <family val="2"/>
      </rPr>
      <t xml:space="preserve"> sect.)</t>
    </r>
  </si>
  <si>
    <t>b. 990 EZ (gross receipts less than $200,000 and total assets less than 
    $500,000) or Form 8868</t>
  </si>
  <si>
    <t>c. 990 (all others) or Form 8868</t>
  </si>
  <si>
    <t>2) Has the chapter filed a 990-T (Exempt Organization Business Income Tax 
    Return)?  This return is required if the chapter had more than $1,000 in
    unrelated income for the fiscal year. 
    (Please provide a copy of the Form 990-T.  If a 990-T was not required to 
    be filed, then include a statement from the chapter's tax advisor stating 
    the reason.  If an extension of time to file (Form 8868) was filed, please
    provide a copy.)</t>
  </si>
  <si>
    <t>a. 990-T or Form 8868</t>
  </si>
  <si>
    <t>b. Statement that 990-T is no required.</t>
  </si>
  <si>
    <t>SUB-TOTAL (110 possible)</t>
  </si>
  <si>
    <t>XI. Other</t>
  </si>
  <si>
    <t xml:space="preserve">Organization of award documentation </t>
  </si>
  <si>
    <t>Excellent</t>
  </si>
  <si>
    <t>= 50 pts</t>
  </si>
  <si>
    <t>Good</t>
  </si>
  <si>
    <t>= 25 pts</t>
  </si>
  <si>
    <t>Fair</t>
  </si>
  <si>
    <t>= 10 pts</t>
  </si>
  <si>
    <t>SUB-TOTAL (50  possible)</t>
  </si>
  <si>
    <t>Exposure of issues/events through news media
(Events should be related to Local Associations, NABIP-TX or NABIP issues and/or events and should mention the Association – Local, State or National chapter.)</t>
  </si>
  <si>
    <t>Sponsoring chapter membership campaigns/membership contests.
(Events should be related to local Association, NABIP-TX, or NABIP issues and/or events and should mention the Association - Local, State or National chapter.)</t>
  </si>
  <si>
    <t>GRIP (Texas Leg Fund/NABIP-TX PAC/NABIP PAC)</t>
  </si>
  <si>
    <t>Contact the NABIP-TX PAC Chair or the NABIP-TX Executive Director for this documentation.</t>
  </si>
  <si>
    <t>Having individual members contributing $100 or more to Texas GRIP
(Combined contributions to TX Leg Fund and NABIP-TX PAC are counted.)</t>
  </si>
  <si>
    <t>Having individual members contributing $120 or more to NABIP PAC</t>
  </si>
  <si>
    <t>Documentation is located on the NABIP website. Contact the NABIP Chapter Relations Chair or the NABIP-TX PAC Chair if you need assistance.</t>
  </si>
  <si>
    <t xml:space="preserve">Points will be awarded for the following designations acquired during the January 1 –  December 31st timeframe: SGS, RHU, REBC, DIA, LTCP, CSA, CLTC, HIA, MHP, CLU, CEBS. To document the chapter recipients of these designations, print a copy of the certificate for each member (be sure the completing/award date is recognizable).  SGS – Contact the State Professional Development Chair or NABIP-TX Executive Director for this documentation. </t>
  </si>
  <si>
    <t>Holding a local chapter Awards Recognition Service for chapter award recipients, new designees (i.e., THU, REBC, SGS, etc.), GRIP (Texas Leg Fund/NABIP-TX PAC) donors, and LPRT qualifiers</t>
  </si>
  <si>
    <t>Percentage of total member attendance at the NABIP-TX Convention
(membership #s are based on NABIP's membership report as of 12/31)</t>
  </si>
  <si>
    <t>Attendance list is available through the NABIP-TX Executive Director. Print list of attendees and highlight your chapter's members. Contact NABIP Chapter Relations to verify total membership as of 12/31. Include this email or document in your submission. Information will be verified by NABIP-TX Awards Committee.</t>
  </si>
  <si>
    <t>Annual NABIP Regional meeting attendance</t>
  </si>
  <si>
    <t xml:space="preserve">Lists may be requested from the Region VI Awards Chair or from NABIP Chapter Relations.  Submit the appropriate list, highlight your chapter’s participating members, and submit this list as documentation. </t>
  </si>
  <si>
    <t>Attendance at NABIP-TX sponsored workshops by incoming officers, members, and/or chairs</t>
  </si>
  <si>
    <t>Information is located on the NABIP-TX website. Print out appropriate workshop sign-in sheets and highlight your chapter’s participating members. Submit this list as documentation.</t>
  </si>
  <si>
    <t>Include a copy of the Articles of Incorporation or Articles of Association. A copy of the incorporation papers or proof of incorporation from the State must be supplied as documentation. Contact the NABIP-TX Executive Director if you are not clear if your Local Chapter has this or if you need to apply for one.</t>
  </si>
  <si>
    <t>Include a copy of the Form 990-T or a copy of a letter from the NABIP-TX Executive Director stating one is not needed.</t>
  </si>
  <si>
    <r>
      <t>BONUS POINTS</t>
    </r>
    <r>
      <rPr>
        <b/>
        <sz val="12"/>
        <rFont val="Arial"/>
        <family val="2"/>
      </rPr>
      <t>: Please do not complete this section (scored by NABIP Awards Committee).</t>
    </r>
  </si>
  <si>
    <t>Contributions to NABIP-TX Honorees Corporation
(Can be individual(s) plus chapter contribution(s))</t>
  </si>
  <si>
    <t>A listing of the NABIP-TX Honorees Corporation contributors is available through the NABIP-TX  Executive Director.</t>
  </si>
  <si>
    <t>Attendance at NABIP Capitol Conference</t>
  </si>
  <si>
    <t>Use the list provided by NABIP-TX. Print the list and highlight chapter attendees. This can be found on the NABIP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</si>
</sst>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b/>
      <sz val="12"/>
      <name val="Arial"/>
      <family val="2"/>
    </font>
    <font>
      <sz val="12"/>
      <name val="Arial"/>
      <family val="2"/>
    </font>
    <font>
      <b/>
      <sz val="14"/>
      <name val="Arial"/>
      <family val="2"/>
    </font>
    <font>
      <b/>
      <sz val="12"/>
      <color indexed="18"/>
      <name val="Arial"/>
      <family val="2"/>
    </font>
    <font>
      <sz val="8"/>
      <name val="Arial"/>
      <family val="2"/>
    </font>
    <font>
      <b/>
      <u/>
      <sz val="12"/>
      <name val="Arial"/>
      <family val="2"/>
    </font>
    <font>
      <u/>
      <sz val="10"/>
      <color indexed="12"/>
      <name val="Arial"/>
      <family val="2"/>
    </font>
    <font>
      <u/>
      <sz val="12"/>
      <color indexed="12"/>
      <name val="Arial"/>
      <family val="2"/>
    </font>
    <font>
      <sz val="10"/>
      <name val="Arial"/>
      <family val="2"/>
    </font>
    <font>
      <b/>
      <i/>
      <sz val="12"/>
      <name val="Arial"/>
      <family val="2"/>
    </font>
    <font>
      <sz val="10"/>
      <name val="Arial"/>
      <family val="2"/>
    </font>
    <font>
      <sz val="14"/>
      <name val="Arial"/>
      <family val="2"/>
    </font>
    <font>
      <u/>
      <sz val="10"/>
      <color indexed="12"/>
      <name val="Arial"/>
      <family val="2"/>
    </font>
    <font>
      <sz val="11"/>
      <color theme="1"/>
      <name val="Calibri"/>
      <family val="2"/>
      <scheme val="minor"/>
    </font>
    <font>
      <b/>
      <sz val="10"/>
      <name val="Arial"/>
      <family val="2"/>
    </font>
    <font>
      <u/>
      <sz val="10"/>
      <color theme="11"/>
      <name val="Arial"/>
      <family val="2"/>
    </font>
    <font>
      <b/>
      <sz val="12"/>
      <color rgb="FFFF0000"/>
      <name val="Arial"/>
      <family val="2"/>
    </font>
    <font>
      <b/>
      <sz val="18"/>
      <color indexed="18"/>
      <name val="Arial"/>
      <family val="2"/>
    </font>
    <font>
      <i/>
      <sz val="12"/>
      <name val="Arial"/>
      <family val="2"/>
    </font>
    <font>
      <b/>
      <u/>
      <sz val="14"/>
      <name val="Arial"/>
      <family val="2"/>
    </font>
    <font>
      <u/>
      <sz val="12"/>
      <color theme="1"/>
      <name val="Arial"/>
      <family val="2"/>
    </font>
    <font>
      <b/>
      <u/>
      <sz val="12"/>
      <color theme="1"/>
      <name val="Arial"/>
      <family val="2"/>
    </font>
    <font>
      <sz val="12"/>
      <color theme="1"/>
      <name val="Arial"/>
      <family val="2"/>
    </font>
    <font>
      <b/>
      <sz val="12"/>
      <color theme="1"/>
      <name val="Arial"/>
      <family val="2"/>
    </font>
    <font>
      <u/>
      <sz val="12"/>
      <name val="Arial"/>
      <family val="2"/>
    </font>
    <font>
      <u/>
      <sz val="10"/>
      <name val="Arial"/>
      <family val="2"/>
    </font>
    <font>
      <sz val="12"/>
      <color rgb="FF000000"/>
      <name val="Times New Roman"/>
      <family val="1"/>
    </font>
    <font>
      <i/>
      <sz val="10"/>
      <name val="Arial"/>
      <family val="2"/>
    </font>
    <font>
      <sz val="9"/>
      <color theme="1"/>
      <name val="Arial"/>
      <family val="2"/>
    </font>
    <font>
      <b/>
      <sz val="12"/>
      <color rgb="FF000000"/>
      <name val="Arial"/>
      <family val="2"/>
    </font>
    <font>
      <sz val="11"/>
      <color rgb="FF000000"/>
      <name val="Arial"/>
      <family val="2"/>
    </font>
    <font>
      <b/>
      <sz val="11"/>
      <color rgb="FF000000"/>
      <name val="Arial"/>
      <family val="2"/>
    </font>
    <font>
      <sz val="12"/>
      <color rgb="FF000000"/>
      <name val="Arial"/>
      <family val="2"/>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5" tint="0.59999389629810485"/>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2">
    <xf numFmtId="0" fontId="0" fillId="0" borderId="0"/>
    <xf numFmtId="0" fontId="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2" fillId="0" borderId="0"/>
    <xf numFmtId="0" fontId="10" fillId="0" borderId="0"/>
    <xf numFmtId="0" fontId="15" fillId="0" borderId="0"/>
    <xf numFmtId="9" fontId="1"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137">
    <xf numFmtId="0" fontId="0" fillId="0" borderId="0" xfId="0"/>
    <xf numFmtId="0" fontId="0" fillId="0" borderId="0" xfId="0" applyAlignment="1">
      <alignment horizontal="right"/>
    </xf>
    <xf numFmtId="0" fontId="0" fillId="0" borderId="0" xfId="0" quotePrefix="1"/>
    <xf numFmtId="0" fontId="2" fillId="0" borderId="0" xfId="0" applyFont="1"/>
    <xf numFmtId="1" fontId="2" fillId="0" borderId="0" xfId="0" applyNumberFormat="1" applyFont="1" applyAlignment="1">
      <alignment horizontal="center"/>
    </xf>
    <xf numFmtId="1" fontId="2" fillId="0" borderId="1" xfId="0" applyNumberFormat="1" applyFont="1" applyBorder="1" applyAlignment="1">
      <alignment horizontal="center"/>
    </xf>
    <xf numFmtId="0" fontId="2" fillId="0" borderId="0" xfId="0" applyFont="1" applyAlignment="1">
      <alignment horizontal="left"/>
    </xf>
    <xf numFmtId="0" fontId="2"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7" fillId="0" borderId="0" xfId="0" applyFont="1" applyAlignment="1">
      <alignment horizontal="left"/>
    </xf>
    <xf numFmtId="0" fontId="2" fillId="0" borderId="0" xfId="0" applyFont="1" applyAlignment="1">
      <alignment horizontal="center"/>
    </xf>
    <xf numFmtId="1" fontId="5" fillId="0" borderId="0" xfId="0" applyNumberFormat="1" applyFont="1" applyAlignment="1">
      <alignment horizontal="center"/>
    </xf>
    <xf numFmtId="1" fontId="5" fillId="0" borderId="1" xfId="0" applyNumberFormat="1" applyFont="1" applyBorder="1" applyAlignment="1">
      <alignment horizontal="center"/>
    </xf>
    <xf numFmtId="0" fontId="11" fillId="0" borderId="0" xfId="0" applyFont="1" applyAlignment="1">
      <alignment horizontal="right"/>
    </xf>
    <xf numFmtId="1" fontId="2" fillId="2" borderId="1" xfId="0" applyNumberFormat="1" applyFont="1" applyFill="1" applyBorder="1" applyAlignment="1" applyProtection="1">
      <alignment horizontal="center"/>
      <protection locked="0"/>
    </xf>
    <xf numFmtId="0" fontId="4" fillId="0" borderId="0" xfId="0" applyFont="1"/>
    <xf numFmtId="0" fontId="13" fillId="0" borderId="0" xfId="0" applyFont="1"/>
    <xf numFmtId="1" fontId="4" fillId="0" borderId="0" xfId="0" applyNumberFormat="1" applyFont="1" applyAlignment="1">
      <alignment horizontal="center"/>
    </xf>
    <xf numFmtId="0" fontId="13" fillId="0" borderId="0" xfId="0" applyFont="1" applyAlignment="1">
      <alignment horizontal="right"/>
    </xf>
    <xf numFmtId="0" fontId="2" fillId="0" borderId="0" xfId="0" quotePrefix="1" applyFont="1"/>
    <xf numFmtId="0" fontId="0" fillId="0" borderId="0" xfId="0" applyAlignment="1">
      <alignment horizontal="left" wrapText="1"/>
    </xf>
    <xf numFmtId="0" fontId="3" fillId="0" borderId="0" xfId="0" applyFont="1" applyAlignment="1">
      <alignment horizontal="left"/>
    </xf>
    <xf numFmtId="1" fontId="2" fillId="0" borderId="0" xfId="0" applyNumberFormat="1" applyFont="1" applyAlignment="1" applyProtection="1">
      <alignment horizontal="center"/>
      <protection locked="0"/>
    </xf>
    <xf numFmtId="0" fontId="3" fillId="0" borderId="0" xfId="0" applyFont="1" applyAlignment="1">
      <alignment horizontal="center"/>
    </xf>
    <xf numFmtId="0" fontId="3" fillId="0" borderId="0" xfId="0" applyFont="1"/>
    <xf numFmtId="1" fontId="3" fillId="0" borderId="0" xfId="0" applyNumberFormat="1" applyFont="1" applyAlignment="1">
      <alignment horizontal="center"/>
    </xf>
    <xf numFmtId="0" fontId="11" fillId="0" borderId="0" xfId="0" applyFont="1" applyAlignment="1">
      <alignment vertical="top"/>
    </xf>
    <xf numFmtId="0" fontId="4" fillId="0" borderId="0" xfId="0" applyFont="1" applyAlignment="1">
      <alignment horizontal="right"/>
    </xf>
    <xf numFmtId="0" fontId="3" fillId="0" borderId="0" xfId="0" applyFont="1" applyAlignment="1">
      <alignment horizontal="right"/>
    </xf>
    <xf numFmtId="0" fontId="3" fillId="0" borderId="0" xfId="0" quotePrefix="1" applyFont="1"/>
    <xf numFmtId="0" fontId="2" fillId="0" borderId="0" xfId="0" applyFont="1" applyAlignment="1">
      <alignment horizontal="left" indent="5"/>
    </xf>
    <xf numFmtId="1" fontId="2" fillId="0" borderId="0" xfId="0" quotePrefix="1" applyNumberFormat="1" applyFont="1" applyAlignment="1">
      <alignment horizontal="center"/>
    </xf>
    <xf numFmtId="1" fontId="20" fillId="0" borderId="0" xfId="0" applyNumberFormat="1" applyFont="1" applyAlignment="1">
      <alignment horizontal="center"/>
    </xf>
    <xf numFmtId="0" fontId="11" fillId="0" borderId="0" xfId="0" applyFont="1"/>
    <xf numFmtId="0" fontId="5" fillId="0" borderId="0" xfId="0" applyFont="1" applyAlignment="1">
      <alignment horizontal="right"/>
    </xf>
    <xf numFmtId="9" fontId="3" fillId="0" borderId="0" xfId="6" applyFont="1" applyAlignment="1">
      <alignment horizontal="right"/>
    </xf>
    <xf numFmtId="1" fontId="2" fillId="0" borderId="0" xfId="0" applyNumberFormat="1" applyFont="1" applyAlignment="1">
      <alignment horizontal="right"/>
    </xf>
    <xf numFmtId="1" fontId="18" fillId="0" borderId="0" xfId="0" applyNumberFormat="1" applyFont="1" applyAlignment="1" applyProtection="1">
      <alignment horizontal="center"/>
      <protection locked="0"/>
    </xf>
    <xf numFmtId="0" fontId="2" fillId="0" borderId="0" xfId="0" applyFont="1" applyAlignment="1">
      <alignment vertical="center"/>
    </xf>
    <xf numFmtId="0" fontId="3" fillId="0" borderId="0" xfId="0" applyFont="1" applyAlignment="1">
      <alignment horizontal="left" vertical="center" indent="1"/>
    </xf>
    <xf numFmtId="0" fontId="0" fillId="0" borderId="0" xfId="0" applyAlignment="1">
      <alignment horizontal="left"/>
    </xf>
    <xf numFmtId="0" fontId="23" fillId="0" borderId="0" xfId="0" applyFont="1"/>
    <xf numFmtId="0" fontId="2" fillId="0" borderId="0" xfId="0" applyFont="1" applyAlignment="1">
      <alignment vertical="top"/>
    </xf>
    <xf numFmtId="0" fontId="2" fillId="0" borderId="0" xfId="0" applyFont="1" applyAlignment="1">
      <alignment horizontal="left" vertical="top"/>
    </xf>
    <xf numFmtId="0" fontId="2" fillId="0" borderId="0" xfId="0" quotePrefix="1" applyFont="1" applyAlignment="1">
      <alignment vertical="top"/>
    </xf>
    <xf numFmtId="1" fontId="2" fillId="0" borderId="0" xfId="0" applyNumberFormat="1" applyFont="1" applyAlignment="1">
      <alignment horizontal="center" vertical="top"/>
    </xf>
    <xf numFmtId="0" fontId="2" fillId="0" borderId="0" xfId="0" applyFont="1" applyAlignment="1">
      <alignment horizontal="right" vertical="top"/>
    </xf>
    <xf numFmtId="0" fontId="1" fillId="0" borderId="0" xfId="0" applyFont="1"/>
    <xf numFmtId="0" fontId="7" fillId="0" borderId="0" xfId="0" applyFont="1"/>
    <xf numFmtId="0" fontId="9" fillId="0" borderId="0" xfId="1" applyFont="1" applyAlignment="1" applyProtection="1"/>
    <xf numFmtId="0" fontId="2" fillId="0" borderId="0" xfId="0" applyFont="1" applyAlignment="1">
      <alignment wrapText="1"/>
    </xf>
    <xf numFmtId="0" fontId="3" fillId="0" borderId="3" xfId="0" applyFont="1" applyBorder="1" applyAlignment="1">
      <alignment horizontal="center"/>
    </xf>
    <xf numFmtId="0" fontId="2" fillId="0" borderId="3" xfId="0" applyFont="1" applyBorder="1" applyAlignment="1">
      <alignment horizontal="center"/>
    </xf>
    <xf numFmtId="0" fontId="2" fillId="3" borderId="3" xfId="0" applyFont="1" applyFill="1" applyBorder="1" applyAlignment="1">
      <alignment horizontal="center"/>
    </xf>
    <xf numFmtId="0" fontId="2" fillId="3" borderId="3" xfId="0" applyFont="1" applyFill="1" applyBorder="1" applyAlignment="1">
      <alignment horizontal="center" vertical="center"/>
    </xf>
    <xf numFmtId="0" fontId="1" fillId="0" borderId="0" xfId="0" applyFont="1" applyAlignment="1">
      <alignment wrapText="1"/>
    </xf>
    <xf numFmtId="0" fontId="22"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center" vertical="center"/>
    </xf>
    <xf numFmtId="0" fontId="19" fillId="2" borderId="0" xfId="0" applyFont="1" applyFill="1" applyAlignment="1" applyProtection="1">
      <alignment horizontal="left" vertical="center"/>
      <protection locked="0"/>
    </xf>
    <xf numFmtId="0" fontId="3" fillId="0" borderId="0" xfId="0" applyFont="1" applyAlignment="1">
      <alignment wrapText="1"/>
    </xf>
    <xf numFmtId="0" fontId="3" fillId="4" borderId="0" xfId="0" applyFont="1" applyFill="1" applyAlignment="1">
      <alignment horizontal="left" vertical="center" wrapText="1"/>
    </xf>
    <xf numFmtId="1" fontId="2" fillId="2" borderId="2" xfId="0" applyNumberFormat="1" applyFont="1" applyFill="1" applyBorder="1" applyAlignment="1" applyProtection="1">
      <alignment horizontal="center"/>
      <protection locked="0"/>
    </xf>
    <xf numFmtId="0" fontId="1" fillId="0" borderId="3" xfId="0" applyFont="1" applyBorder="1" applyAlignment="1">
      <alignment wrapText="1"/>
    </xf>
    <xf numFmtId="0" fontId="28" fillId="0" borderId="0" xfId="0" applyFont="1"/>
    <xf numFmtId="0" fontId="18" fillId="0" borderId="0" xfId="0" applyFont="1"/>
    <xf numFmtId="0" fontId="0" fillId="0" borderId="0" xfId="0" applyAlignment="1">
      <alignment vertical="center"/>
    </xf>
    <xf numFmtId="0" fontId="1" fillId="0" borderId="3"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right" vertical="center"/>
    </xf>
    <xf numFmtId="1" fontId="16" fillId="0" borderId="0" xfId="0" applyNumberFormat="1" applyFont="1" applyAlignment="1">
      <alignment horizontal="center" vertical="center"/>
    </xf>
    <xf numFmtId="0" fontId="0" fillId="0" borderId="0" xfId="0" quotePrefix="1" applyAlignment="1">
      <alignment vertical="center"/>
    </xf>
    <xf numFmtId="1" fontId="2" fillId="0" borderId="0" xfId="0" applyNumberFormat="1" applyFont="1" applyAlignment="1">
      <alignment horizontal="center" vertical="center"/>
    </xf>
    <xf numFmtId="0" fontId="2" fillId="0" borderId="0" xfId="0" applyFont="1" applyAlignment="1">
      <alignment horizontal="right" vertical="center"/>
    </xf>
    <xf numFmtId="1" fontId="2" fillId="0" borderId="0" xfId="0" applyNumberFormat="1" applyFont="1" applyAlignment="1" applyProtection="1">
      <alignment horizontal="center" vertical="center"/>
      <protection locked="0"/>
    </xf>
    <xf numFmtId="0" fontId="1" fillId="0" borderId="3" xfId="0" applyFont="1" applyBorder="1" applyAlignment="1">
      <alignment horizontal="left" vertical="center" wrapText="1"/>
    </xf>
    <xf numFmtId="0" fontId="2" fillId="0" borderId="0" xfId="0" applyFont="1" applyAlignment="1">
      <alignment horizontal="center" vertical="center"/>
    </xf>
    <xf numFmtId="0" fontId="25" fillId="0" borderId="0" xfId="0" applyFont="1" applyAlignment="1">
      <alignment vertical="top" wrapText="1"/>
    </xf>
    <xf numFmtId="1" fontId="2" fillId="0" borderId="0" xfId="0" applyNumberFormat="1" applyFont="1"/>
    <xf numFmtId="1" fontId="2" fillId="2" borderId="1" xfId="0" applyNumberFormat="1" applyFont="1" applyFill="1" applyBorder="1" applyProtection="1">
      <protection locked="0"/>
    </xf>
    <xf numFmtId="1" fontId="2" fillId="0" borderId="1" xfId="0" applyNumberFormat="1" applyFont="1" applyBorder="1"/>
    <xf numFmtId="0" fontId="2" fillId="0" borderId="3" xfId="0" applyFont="1" applyBorder="1"/>
    <xf numFmtId="1" fontId="2" fillId="0" borderId="0" xfId="0" applyNumberFormat="1" applyFont="1" applyProtection="1">
      <protection locked="0"/>
    </xf>
    <xf numFmtId="0" fontId="0" fillId="0" borderId="0" xfId="0" applyAlignment="1">
      <alignment wrapText="1"/>
    </xf>
    <xf numFmtId="0" fontId="2" fillId="3" borderId="3" xfId="0" applyFont="1" applyFill="1" applyBorder="1"/>
    <xf numFmtId="0" fontId="0" fillId="0" borderId="0" xfId="0" applyAlignment="1">
      <alignment vertical="center" wrapText="1"/>
    </xf>
    <xf numFmtId="1" fontId="2" fillId="0" borderId="0" xfId="0" applyNumberFormat="1" applyFont="1" applyAlignment="1">
      <alignment vertical="center"/>
    </xf>
    <xf numFmtId="0" fontId="2" fillId="3" borderId="3" xfId="0" applyFont="1" applyFill="1" applyBorder="1" applyAlignment="1">
      <alignment vertical="center"/>
    </xf>
    <xf numFmtId="0" fontId="19" fillId="0" borderId="0" xfId="0" applyFont="1" applyAlignment="1">
      <alignment vertical="center"/>
    </xf>
    <xf numFmtId="0" fontId="19" fillId="0" borderId="0" xfId="0" applyFont="1" applyAlignment="1" applyProtection="1">
      <alignment horizontal="left" vertical="center"/>
      <protection locked="0"/>
    </xf>
    <xf numFmtId="0" fontId="19" fillId="0" borderId="0" xfId="0" applyFont="1" applyAlignment="1" applyProtection="1">
      <alignment vertical="center"/>
      <protection locked="0"/>
    </xf>
    <xf numFmtId="0" fontId="4" fillId="0" borderId="0" xfId="0" applyFont="1" applyAlignment="1">
      <alignment horizontal="left"/>
    </xf>
    <xf numFmtId="0" fontId="0" fillId="0" borderId="0" xfId="0" applyAlignment="1">
      <alignment horizontal="left" vertical="center"/>
    </xf>
    <xf numFmtId="0" fontId="2" fillId="0" borderId="0" xfId="0" applyFont="1" applyAlignment="1">
      <alignment horizontal="left" vertical="center"/>
    </xf>
    <xf numFmtId="0" fontId="13" fillId="0" borderId="0" xfId="0" applyFont="1" applyAlignment="1">
      <alignment horizontal="left"/>
    </xf>
    <xf numFmtId="0" fontId="5" fillId="0" borderId="2" xfId="0" applyFont="1" applyBorder="1" applyAlignment="1" applyProtection="1">
      <alignment horizontal="left"/>
      <protection locked="0"/>
    </xf>
    <xf numFmtId="0" fontId="9" fillId="0" borderId="2" xfId="1" applyFont="1" applyFill="1" applyBorder="1" applyAlignment="1" applyProtection="1">
      <alignment horizontal="center"/>
      <protection locked="0"/>
    </xf>
    <xf numFmtId="0" fontId="5" fillId="2" borderId="0" xfId="0" applyFont="1" applyFill="1" applyAlignment="1" applyProtection="1">
      <alignment horizontal="left"/>
      <protection locked="0"/>
    </xf>
    <xf numFmtId="0" fontId="5" fillId="0" borderId="1" xfId="0" applyFont="1" applyBorder="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0" fontId="9" fillId="0" borderId="0" xfId="1" applyFont="1" applyFill="1" applyBorder="1" applyAlignment="1" applyProtection="1">
      <alignment horizontal="center"/>
      <protection locked="0"/>
    </xf>
    <xf numFmtId="0" fontId="7" fillId="0" borderId="0" xfId="0" applyFont="1" applyAlignment="1">
      <alignment horizontal="right"/>
    </xf>
    <xf numFmtId="0" fontId="25" fillId="0" borderId="0" xfId="0" applyFont="1" applyAlignment="1">
      <alignment horizontal="left"/>
    </xf>
    <xf numFmtId="1" fontId="5" fillId="0" borderId="2" xfId="0" applyNumberFormat="1" applyFont="1" applyBorder="1" applyAlignment="1">
      <alignment horizontal="center"/>
    </xf>
    <xf numFmtId="0" fontId="2" fillId="2" borderId="1" xfId="0" applyFont="1" applyFill="1" applyBorder="1" applyAlignment="1">
      <alignment horizontal="center"/>
    </xf>
    <xf numFmtId="0" fontId="2" fillId="0" borderId="0" xfId="0" applyFont="1" applyAlignment="1">
      <alignment horizontal="left" vertical="center" wrapText="1"/>
    </xf>
    <xf numFmtId="0" fontId="16" fillId="0" borderId="0" xfId="0" applyFont="1" applyAlignment="1">
      <alignment horizontal="left" vertical="center" wrapText="1"/>
    </xf>
    <xf numFmtId="0" fontId="31" fillId="0" borderId="0" xfId="0" applyFont="1" applyAlignment="1">
      <alignment wrapText="1"/>
    </xf>
    <xf numFmtId="0" fontId="31" fillId="0" borderId="0" xfId="0" applyFont="1"/>
    <xf numFmtId="0" fontId="2" fillId="0" borderId="0" xfId="0" applyFont="1" applyAlignment="1">
      <alignment horizontal="left" wrapText="1"/>
    </xf>
    <xf numFmtId="0" fontId="2" fillId="0" borderId="0" xfId="0" applyFont="1" applyAlignment="1">
      <alignment horizontal="right" wrapText="1"/>
    </xf>
    <xf numFmtId="0" fontId="2" fillId="0" borderId="0" xfId="0" applyFont="1" applyAlignment="1">
      <alignment horizontal="left" wrapText="1" indent="2"/>
    </xf>
    <xf numFmtId="0" fontId="2" fillId="0" borderId="0" xfId="0" applyFont="1" applyAlignment="1">
      <alignment vertical="center" wrapText="1"/>
    </xf>
    <xf numFmtId="0" fontId="32" fillId="4" borderId="0" xfId="0" applyFont="1" applyFill="1" applyAlignment="1">
      <alignment horizontal="left" vertical="center"/>
    </xf>
    <xf numFmtId="0" fontId="3" fillId="4" borderId="0" xfId="0" applyFont="1" applyFill="1" applyAlignment="1">
      <alignment vertical="center" wrapText="1"/>
    </xf>
    <xf numFmtId="0" fontId="34" fillId="4" borderId="0" xfId="0" applyFont="1" applyFill="1" applyAlignment="1">
      <alignment horizontal="left" vertical="center" wrapText="1" indent="1"/>
    </xf>
    <xf numFmtId="0" fontId="16" fillId="0" borderId="3" xfId="0" applyFont="1" applyBorder="1" applyAlignment="1">
      <alignment horizontal="center"/>
    </xf>
    <xf numFmtId="0" fontId="2" fillId="0" borderId="0" xfId="0" applyFont="1" applyAlignment="1">
      <alignment horizontal="center"/>
    </xf>
    <xf numFmtId="0" fontId="23" fillId="0" borderId="0" xfId="0" applyFont="1" applyAlignment="1">
      <alignment horizontal="left" vertical="center" wrapText="1"/>
    </xf>
    <xf numFmtId="0" fontId="0" fillId="0" borderId="0" xfId="0" applyAlignment="1">
      <alignment vertical="center" wrapText="1"/>
    </xf>
    <xf numFmtId="0" fontId="19"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6" fillId="0" borderId="0" xfId="0" applyFont="1" applyAlignment="1">
      <alignment horizontal="left" vertical="center" wrapText="1"/>
    </xf>
    <xf numFmtId="0" fontId="0" fillId="0" borderId="0" xfId="0" applyAlignment="1">
      <alignment horizontal="left" vertical="center" wrapText="1"/>
    </xf>
    <xf numFmtId="0" fontId="19" fillId="2" borderId="0" xfId="0" applyFont="1" applyFill="1" applyAlignment="1" applyProtection="1">
      <alignment horizontal="left" vertical="center"/>
      <protection locked="0"/>
    </xf>
    <xf numFmtId="0" fontId="2" fillId="0" borderId="0" xfId="0" applyFont="1" applyFill="1" applyAlignment="1">
      <alignment horizontal="left" wrapText="1"/>
    </xf>
    <xf numFmtId="0" fontId="1" fillId="0" borderId="3" xfId="0" applyFont="1" applyFill="1" applyBorder="1" applyAlignment="1">
      <alignment vertical="center" wrapText="1"/>
    </xf>
    <xf numFmtId="0" fontId="2" fillId="0" borderId="0" xfId="0" quotePrefix="1" applyFont="1" applyFill="1"/>
    <xf numFmtId="0" fontId="2" fillId="0" borderId="0" xfId="0" applyFont="1" applyFill="1"/>
    <xf numFmtId="1" fontId="2" fillId="0" borderId="0" xfId="0" applyNumberFormat="1" applyFont="1" applyFill="1" applyAlignment="1">
      <alignment horizontal="center"/>
    </xf>
    <xf numFmtId="0" fontId="0" fillId="0" borderId="0" xfId="0" applyFill="1"/>
    <xf numFmtId="1" fontId="2" fillId="0" borderId="1" xfId="0" applyNumberFormat="1" applyFont="1" applyFill="1" applyBorder="1" applyAlignment="1" applyProtection="1">
      <alignment horizontal="center"/>
      <protection locked="0"/>
    </xf>
    <xf numFmtId="0" fontId="2" fillId="0" borderId="0" xfId="0" quotePrefix="1" applyFont="1" applyFill="1" applyAlignment="1">
      <alignment vertical="center"/>
    </xf>
    <xf numFmtId="1" fontId="2" fillId="0" borderId="0" xfId="0" applyNumberFormat="1" applyFont="1" applyFill="1" applyAlignment="1">
      <alignment horizontal="center" vertical="center"/>
    </xf>
  </cellXfs>
  <cellStyles count="12">
    <cellStyle name="Followed Hyperlink" xfId="11" builtinId="9" hidden="1"/>
    <cellStyle name="Followed Hyperlink" xfId="10" builtinId="9" hidden="1"/>
    <cellStyle name="Followed Hyperlink" xfId="9"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xfId="6" builtinId="5"/>
    <cellStyle name="Percent 2" xfId="7" xr:uid="{00000000-0005-0000-0000-00000A000000}"/>
    <cellStyle name="Percent 3" xfId="8" xr:uid="{00000000-0005-0000-0000-00000B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1209675</xdr:colOff>
      <xdr:row>0</xdr:row>
      <xdr:rowOff>361950</xdr:rowOff>
    </xdr:to>
    <xdr:pic>
      <xdr:nvPicPr>
        <xdr:cNvPr id="2" name="Picture 1">
          <a:extLst>
            <a:ext uri="{FF2B5EF4-FFF2-40B4-BE49-F238E27FC236}">
              <a16:creationId xmlns:a16="http://schemas.microsoft.com/office/drawing/2014/main" id="{D68AAEE3-8201-6180-FFDC-30B8B291BB2C}"/>
            </a:ext>
            <a:ext uri="{147F2762-F138-4A5C-976F-8EAC2B608ADB}">
              <a16:predDERef xmlns:a16="http://schemas.microsoft.com/office/drawing/2014/main" pred="{7B2ECFB6-EA7A-41DA-AEE3-6C17065F7B58}"/>
            </a:ext>
          </a:extLst>
        </xdr:cNvPr>
        <xdr:cNvPicPr>
          <a:picLocks noChangeAspect="1"/>
        </xdr:cNvPicPr>
      </xdr:nvPicPr>
      <xdr:blipFill>
        <a:blip xmlns:r="http://schemas.openxmlformats.org/officeDocument/2006/relationships" r:embed="rId1"/>
        <a:stretch>
          <a:fillRect/>
        </a:stretch>
      </xdr:blipFill>
      <xdr:spPr>
        <a:xfrm>
          <a:off x="0" y="123825"/>
          <a:ext cx="1209675" cy="238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4D0E3CF6-C62C-48E6-81EE-8E72ECB77C6C}"/>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3" name="Picture 2">
          <a:extLst>
            <a:ext uri="{FF2B5EF4-FFF2-40B4-BE49-F238E27FC236}">
              <a16:creationId xmlns:a16="http://schemas.microsoft.com/office/drawing/2014/main" id="{FCEFDBEA-FACD-4DB6-BB07-299055DBD55A}"/>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twoCellAnchor editAs="oneCell">
    <xdr:from>
      <xdr:col>0</xdr:col>
      <xdr:colOff>85725</xdr:colOff>
      <xdr:row>0</xdr:row>
      <xdr:rowOff>114300</xdr:rowOff>
    </xdr:from>
    <xdr:to>
      <xdr:col>1</xdr:col>
      <xdr:colOff>1524000</xdr:colOff>
      <xdr:row>0</xdr:row>
      <xdr:rowOff>466725</xdr:rowOff>
    </xdr:to>
    <xdr:pic>
      <xdr:nvPicPr>
        <xdr:cNvPr id="5" name="Picture 4">
          <a:extLst>
            <a:ext uri="{FF2B5EF4-FFF2-40B4-BE49-F238E27FC236}">
              <a16:creationId xmlns:a16="http://schemas.microsoft.com/office/drawing/2014/main" id="{65A825F1-CD3D-4B60-85A9-2F4D983D377D}"/>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6" name="Picture 5">
          <a:extLst>
            <a:ext uri="{FF2B5EF4-FFF2-40B4-BE49-F238E27FC236}">
              <a16:creationId xmlns:a16="http://schemas.microsoft.com/office/drawing/2014/main" id="{4E444B3C-6BFC-4AF4-B528-D16C7FBBFA8A}"/>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ABB6A975-AEC4-4531-B1D1-22107DFEFE30}"/>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3" name="Picture 2">
          <a:extLst>
            <a:ext uri="{FF2B5EF4-FFF2-40B4-BE49-F238E27FC236}">
              <a16:creationId xmlns:a16="http://schemas.microsoft.com/office/drawing/2014/main" id="{2ACD3500-00F8-4BEE-BE38-E062ECB250B1}"/>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twoCellAnchor editAs="oneCell">
    <xdr:from>
      <xdr:col>0</xdr:col>
      <xdr:colOff>85725</xdr:colOff>
      <xdr:row>0</xdr:row>
      <xdr:rowOff>114300</xdr:rowOff>
    </xdr:from>
    <xdr:to>
      <xdr:col>1</xdr:col>
      <xdr:colOff>1524000</xdr:colOff>
      <xdr:row>0</xdr:row>
      <xdr:rowOff>466725</xdr:rowOff>
    </xdr:to>
    <xdr:pic>
      <xdr:nvPicPr>
        <xdr:cNvPr id="5" name="Picture 4">
          <a:extLst>
            <a:ext uri="{FF2B5EF4-FFF2-40B4-BE49-F238E27FC236}">
              <a16:creationId xmlns:a16="http://schemas.microsoft.com/office/drawing/2014/main" id="{BF8D3715-0095-4AC9-B851-AD2F6078115A}"/>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6" name="Picture 5">
          <a:extLst>
            <a:ext uri="{FF2B5EF4-FFF2-40B4-BE49-F238E27FC236}">
              <a16:creationId xmlns:a16="http://schemas.microsoft.com/office/drawing/2014/main" id="{48C72333-7AD8-4B4E-B7E7-0823FA775B34}"/>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1533525</xdr:colOff>
      <xdr:row>0</xdr:row>
      <xdr:rowOff>466725</xdr:rowOff>
    </xdr:to>
    <xdr:pic>
      <xdr:nvPicPr>
        <xdr:cNvPr id="2" name="Picture 1">
          <a:extLst>
            <a:ext uri="{FF2B5EF4-FFF2-40B4-BE49-F238E27FC236}">
              <a16:creationId xmlns:a16="http://schemas.microsoft.com/office/drawing/2014/main" id="{62EBE47B-8218-46E5-B7AB-60650A056605}"/>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1428750</xdr:colOff>
      <xdr:row>0</xdr:row>
      <xdr:rowOff>457200</xdr:rowOff>
    </xdr:to>
    <xdr:pic>
      <xdr:nvPicPr>
        <xdr:cNvPr id="3" name="Picture 2">
          <a:extLst>
            <a:ext uri="{FF2B5EF4-FFF2-40B4-BE49-F238E27FC236}">
              <a16:creationId xmlns:a16="http://schemas.microsoft.com/office/drawing/2014/main" id="{A75EA365-FAE3-4D1F-B61E-9580CE83E66E}"/>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twoCellAnchor editAs="oneCell">
    <xdr:from>
      <xdr:col>0</xdr:col>
      <xdr:colOff>85725</xdr:colOff>
      <xdr:row>0</xdr:row>
      <xdr:rowOff>114300</xdr:rowOff>
    </xdr:from>
    <xdr:to>
      <xdr:col>1</xdr:col>
      <xdr:colOff>1533525</xdr:colOff>
      <xdr:row>0</xdr:row>
      <xdr:rowOff>466725</xdr:rowOff>
    </xdr:to>
    <xdr:pic>
      <xdr:nvPicPr>
        <xdr:cNvPr id="4" name="Picture 3">
          <a:extLst>
            <a:ext uri="{FF2B5EF4-FFF2-40B4-BE49-F238E27FC236}">
              <a16:creationId xmlns:a16="http://schemas.microsoft.com/office/drawing/2014/main" id="{0F7381C4-937E-49DE-8C68-B12A4DDFBE4C}"/>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1428750</xdr:colOff>
      <xdr:row>0</xdr:row>
      <xdr:rowOff>457200</xdr:rowOff>
    </xdr:to>
    <xdr:pic>
      <xdr:nvPicPr>
        <xdr:cNvPr id="5" name="Picture 4">
          <a:extLst>
            <a:ext uri="{FF2B5EF4-FFF2-40B4-BE49-F238E27FC236}">
              <a16:creationId xmlns:a16="http://schemas.microsoft.com/office/drawing/2014/main" id="{5DD42FCD-B06B-4618-8C08-62CA0B028FB1}"/>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D7D7B2A2-0D92-4067-8F88-742C9B80E98C}"/>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3" name="Picture 2">
          <a:extLst>
            <a:ext uri="{FF2B5EF4-FFF2-40B4-BE49-F238E27FC236}">
              <a16:creationId xmlns:a16="http://schemas.microsoft.com/office/drawing/2014/main" id="{9D723888-FC32-46D7-87E3-6FCC945A7858}"/>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twoCellAnchor editAs="oneCell">
    <xdr:from>
      <xdr:col>0</xdr:col>
      <xdr:colOff>85725</xdr:colOff>
      <xdr:row>0</xdr:row>
      <xdr:rowOff>114300</xdr:rowOff>
    </xdr:from>
    <xdr:to>
      <xdr:col>1</xdr:col>
      <xdr:colOff>1524000</xdr:colOff>
      <xdr:row>0</xdr:row>
      <xdr:rowOff>466725</xdr:rowOff>
    </xdr:to>
    <xdr:pic>
      <xdr:nvPicPr>
        <xdr:cNvPr id="4" name="Picture 3">
          <a:extLst>
            <a:ext uri="{FF2B5EF4-FFF2-40B4-BE49-F238E27FC236}">
              <a16:creationId xmlns:a16="http://schemas.microsoft.com/office/drawing/2014/main" id="{5EFC713B-1AA8-431F-AE9F-2D0AB76499B8}"/>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5" name="Picture 4">
          <a:extLst>
            <a:ext uri="{FF2B5EF4-FFF2-40B4-BE49-F238E27FC236}">
              <a16:creationId xmlns:a16="http://schemas.microsoft.com/office/drawing/2014/main" id="{7F253ECB-C302-421B-AB6C-CB21C7CFBAB1}"/>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1</xdr:col>
      <xdr:colOff>876300</xdr:colOff>
      <xdr:row>0</xdr:row>
      <xdr:rowOff>428625</xdr:rowOff>
    </xdr:to>
    <xdr:pic>
      <xdr:nvPicPr>
        <xdr:cNvPr id="2" name="Picture 1">
          <a:extLst>
            <a:ext uri="{FF2B5EF4-FFF2-40B4-BE49-F238E27FC236}">
              <a16:creationId xmlns:a16="http://schemas.microsoft.com/office/drawing/2014/main" id="{1121D7BF-152D-1527-88A9-371A5EAC14BE}"/>
            </a:ext>
            <a:ext uri="{147F2762-F138-4A5C-976F-8EAC2B608ADB}">
              <a16:predDERef xmlns:a16="http://schemas.microsoft.com/office/drawing/2014/main" pred="{DED71295-EF03-4ED6-B878-A5E8A3BE67A1}"/>
            </a:ext>
          </a:extLst>
        </xdr:cNvPr>
        <xdr:cNvPicPr>
          <a:picLocks noChangeAspect="1"/>
        </xdr:cNvPicPr>
      </xdr:nvPicPr>
      <xdr:blipFill>
        <a:blip xmlns:r="http://schemas.openxmlformats.org/officeDocument/2006/relationships" r:embed="rId1"/>
        <a:stretch>
          <a:fillRect/>
        </a:stretch>
      </xdr:blipFill>
      <xdr:spPr>
        <a:xfrm>
          <a:off x="0" y="180975"/>
          <a:ext cx="1257300" cy="247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123825</xdr:rowOff>
    </xdr:from>
    <xdr:to>
      <xdr:col>1</xdr:col>
      <xdr:colOff>1371600</xdr:colOff>
      <xdr:row>0</xdr:row>
      <xdr:rowOff>457200</xdr:rowOff>
    </xdr:to>
    <xdr:pic>
      <xdr:nvPicPr>
        <xdr:cNvPr id="2" name="Picture 1">
          <a:extLst>
            <a:ext uri="{FF2B5EF4-FFF2-40B4-BE49-F238E27FC236}">
              <a16:creationId xmlns:a16="http://schemas.microsoft.com/office/drawing/2014/main" id="{9FC7A7CA-6DC7-9BC5-FF6C-9F17E170A2E9}"/>
            </a:ext>
          </a:extLst>
        </xdr:cNvPr>
        <xdr:cNvPicPr>
          <a:picLocks noChangeAspect="1"/>
        </xdr:cNvPicPr>
      </xdr:nvPicPr>
      <xdr:blipFill>
        <a:blip xmlns:r="http://schemas.openxmlformats.org/officeDocument/2006/relationships" r:embed="rId1"/>
        <a:stretch>
          <a:fillRect/>
        </a:stretch>
      </xdr:blipFill>
      <xdr:spPr>
        <a:xfrm>
          <a:off x="19050" y="123825"/>
          <a:ext cx="1676400"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133350</xdr:rowOff>
    </xdr:from>
    <xdr:to>
      <xdr:col>1</xdr:col>
      <xdr:colOff>1200150</xdr:colOff>
      <xdr:row>0</xdr:row>
      <xdr:rowOff>428625</xdr:rowOff>
    </xdr:to>
    <xdr:pic>
      <xdr:nvPicPr>
        <xdr:cNvPr id="2" name="Picture 1">
          <a:extLst>
            <a:ext uri="{FF2B5EF4-FFF2-40B4-BE49-F238E27FC236}">
              <a16:creationId xmlns:a16="http://schemas.microsoft.com/office/drawing/2014/main" id="{90B3E46A-2907-4AF7-5812-8DF8284EA9AF}"/>
            </a:ext>
          </a:extLst>
        </xdr:cNvPr>
        <xdr:cNvPicPr>
          <a:picLocks noChangeAspect="1"/>
        </xdr:cNvPicPr>
      </xdr:nvPicPr>
      <xdr:blipFill>
        <a:blip xmlns:r="http://schemas.openxmlformats.org/officeDocument/2006/relationships" r:embed="rId1"/>
        <a:stretch>
          <a:fillRect/>
        </a:stretch>
      </xdr:blipFill>
      <xdr:spPr>
        <a:xfrm>
          <a:off x="28575" y="133350"/>
          <a:ext cx="1495425" cy="295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133350</xdr:rowOff>
    </xdr:from>
    <xdr:to>
      <xdr:col>1</xdr:col>
      <xdr:colOff>1419225</xdr:colOff>
      <xdr:row>0</xdr:row>
      <xdr:rowOff>457200</xdr:rowOff>
    </xdr:to>
    <xdr:pic>
      <xdr:nvPicPr>
        <xdr:cNvPr id="2" name="Picture 1">
          <a:extLst>
            <a:ext uri="{FF2B5EF4-FFF2-40B4-BE49-F238E27FC236}">
              <a16:creationId xmlns:a16="http://schemas.microsoft.com/office/drawing/2014/main" id="{269720E2-7062-C9DA-C17C-87CBA6B62551}"/>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1</xdr:col>
      <xdr:colOff>1428750</xdr:colOff>
      <xdr:row>0</xdr:row>
      <xdr:rowOff>457200</xdr:rowOff>
    </xdr:to>
    <xdr:pic>
      <xdr:nvPicPr>
        <xdr:cNvPr id="2" name="Picture 1">
          <a:extLst>
            <a:ext uri="{FF2B5EF4-FFF2-40B4-BE49-F238E27FC236}">
              <a16:creationId xmlns:a16="http://schemas.microsoft.com/office/drawing/2014/main" id="{45C08B81-3861-4BC4-A520-5AFE2B9A7456}"/>
            </a:ext>
          </a:extLst>
        </xdr:cNvPr>
        <xdr:cNvPicPr>
          <a:picLocks noChangeAspect="1"/>
        </xdr:cNvPicPr>
      </xdr:nvPicPr>
      <xdr:blipFill>
        <a:blip xmlns:r="http://schemas.openxmlformats.org/officeDocument/2006/relationships" r:embed="rId1"/>
        <a:stretch>
          <a:fillRect/>
        </a:stretch>
      </xdr:blipFill>
      <xdr:spPr>
        <a:xfrm>
          <a:off x="85725" y="123825"/>
          <a:ext cx="1666875" cy="333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0B3CD5E1-61E4-74B4-BAA6-1E783538C851}"/>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2A2DE33E-8F3D-44DD-9857-1D20A1C7F88F}"/>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3" name="Picture 2">
          <a:extLst>
            <a:ext uri="{FF2B5EF4-FFF2-40B4-BE49-F238E27FC236}">
              <a16:creationId xmlns:a16="http://schemas.microsoft.com/office/drawing/2014/main" id="{15DB0B9A-8079-4649-AA74-A57FFD4CC19B}"/>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1524000</xdr:colOff>
      <xdr:row>0</xdr:row>
      <xdr:rowOff>466725</xdr:rowOff>
    </xdr:to>
    <xdr:pic>
      <xdr:nvPicPr>
        <xdr:cNvPr id="2" name="Picture 1">
          <a:extLst>
            <a:ext uri="{FF2B5EF4-FFF2-40B4-BE49-F238E27FC236}">
              <a16:creationId xmlns:a16="http://schemas.microsoft.com/office/drawing/2014/main" id="{FBA04306-0BCB-4BE5-9EAB-77FF6F34CA7F}"/>
            </a:ext>
          </a:extLst>
        </xdr:cNvPr>
        <xdr:cNvPicPr>
          <a:picLocks noChangeAspect="1"/>
        </xdr:cNvPicPr>
      </xdr:nvPicPr>
      <xdr:blipFill>
        <a:blip xmlns:r="http://schemas.openxmlformats.org/officeDocument/2006/relationships" r:embed="rId1"/>
        <a:stretch>
          <a:fillRect/>
        </a:stretch>
      </xdr:blipFill>
      <xdr:spPr>
        <a:xfrm>
          <a:off x="85725" y="114300"/>
          <a:ext cx="1762125" cy="352425"/>
        </a:xfrm>
        <a:prstGeom prst="rect">
          <a:avLst/>
        </a:prstGeom>
      </xdr:spPr>
    </xdr:pic>
    <xdr:clientData/>
  </xdr:twoCellAnchor>
  <xdr:twoCellAnchor editAs="oneCell">
    <xdr:from>
      <xdr:col>0</xdr:col>
      <xdr:colOff>104775</xdr:colOff>
      <xdr:row>0</xdr:row>
      <xdr:rowOff>133350</xdr:rowOff>
    </xdr:from>
    <xdr:to>
      <xdr:col>1</xdr:col>
      <xdr:colOff>1419225</xdr:colOff>
      <xdr:row>0</xdr:row>
      <xdr:rowOff>457200</xdr:rowOff>
    </xdr:to>
    <xdr:pic>
      <xdr:nvPicPr>
        <xdr:cNvPr id="3" name="Picture 2">
          <a:extLst>
            <a:ext uri="{FF2B5EF4-FFF2-40B4-BE49-F238E27FC236}">
              <a16:creationId xmlns:a16="http://schemas.microsoft.com/office/drawing/2014/main" id="{849E11F8-90F3-4F32-A936-8A2E90955E2E}"/>
            </a:ext>
          </a:extLst>
        </xdr:cNvPr>
        <xdr:cNvPicPr>
          <a:picLocks noChangeAspect="1"/>
        </xdr:cNvPicPr>
      </xdr:nvPicPr>
      <xdr:blipFill>
        <a:blip xmlns:r="http://schemas.openxmlformats.org/officeDocument/2006/relationships" r:embed="rId1"/>
        <a:stretch>
          <a:fillRect/>
        </a:stretch>
      </xdr:blipFill>
      <xdr:spPr>
        <a:xfrm>
          <a:off x="104775" y="133350"/>
          <a:ext cx="1638300" cy="32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dytrich/OneDrive/Desktop/Electronic%20Criteria%20Sheets/NAHU%20Landmark%20Award%20(unlocked%20for%20TXS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MARK"/>
      <sheetName val="Submission and Pts Overview"/>
      <sheetName val="I. NAHU Events"/>
      <sheetName val="II. Chapter Management"/>
      <sheetName val="III. State MeetingsEvents"/>
      <sheetName val="IV. Communications"/>
      <sheetName val="V. Legislative Activity"/>
      <sheetName val="VI. Membership"/>
      <sheetName val="VII. Prof Dev Awards"/>
      <sheetName val="VIII. Media Relations"/>
      <sheetName val="IX.Other - Bonu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zoomScaleNormal="100" workbookViewId="0">
      <selection activeCell="A28" sqref="A28"/>
    </sheetView>
  </sheetViews>
  <sheetFormatPr baseColWidth="10" defaultColWidth="8.83203125" defaultRowHeight="13" x14ac:dyDescent="0.15"/>
  <cols>
    <col min="1" max="1" width="91.33203125" customWidth="1"/>
  </cols>
  <sheetData>
    <row r="1" spans="1:1" s="25" customFormat="1" ht="42" customHeight="1" x14ac:dyDescent="0.2">
      <c r="A1" s="89" t="s">
        <v>0</v>
      </c>
    </row>
    <row r="2" spans="1:1" s="25" customFormat="1" ht="20.25" customHeight="1" x14ac:dyDescent="0.2">
      <c r="A2" s="24"/>
    </row>
    <row r="4" spans="1:1" ht="18" x14ac:dyDescent="0.15">
      <c r="A4" s="59" t="s">
        <v>1</v>
      </c>
    </row>
    <row r="5" spans="1:1" ht="16" x14ac:dyDescent="0.15">
      <c r="A5" s="39"/>
    </row>
    <row r="6" spans="1:1" ht="32.25" customHeight="1" x14ac:dyDescent="0.15">
      <c r="A6" s="57" t="s">
        <v>2</v>
      </c>
    </row>
    <row r="7" spans="1:1" ht="15" customHeight="1" x14ac:dyDescent="0.15"/>
    <row r="8" spans="1:1" ht="95" customHeight="1" x14ac:dyDescent="0.15">
      <c r="A8" s="61" t="s">
        <v>3</v>
      </c>
    </row>
    <row r="9" spans="1:1" ht="15" customHeight="1" x14ac:dyDescent="0.15"/>
    <row r="10" spans="1:1" ht="17" x14ac:dyDescent="0.15">
      <c r="A10" s="58" t="s">
        <v>4</v>
      </c>
    </row>
    <row r="11" spans="1:1" ht="15" customHeight="1" x14ac:dyDescent="0.15"/>
    <row r="12" spans="1:1" ht="15" customHeight="1" x14ac:dyDescent="0.2">
      <c r="A12" s="42" t="s">
        <v>5</v>
      </c>
    </row>
    <row r="13" spans="1:1" ht="15" customHeight="1" x14ac:dyDescent="0.15">
      <c r="A13" s="40" t="s">
        <v>6</v>
      </c>
    </row>
    <row r="14" spans="1:1" ht="15" customHeight="1" x14ac:dyDescent="0.15">
      <c r="A14" s="40" t="s">
        <v>7</v>
      </c>
    </row>
    <row r="15" spans="1:1" ht="15" customHeight="1" x14ac:dyDescent="0.15">
      <c r="A15" s="40" t="s">
        <v>8</v>
      </c>
    </row>
    <row r="16" spans="1:1" ht="15" customHeight="1" x14ac:dyDescent="0.15">
      <c r="A16" s="40" t="s">
        <v>9</v>
      </c>
    </row>
    <row r="17" spans="1:1" ht="16" x14ac:dyDescent="0.15">
      <c r="A17" s="40" t="s">
        <v>10</v>
      </c>
    </row>
    <row r="18" spans="1:1" ht="16" x14ac:dyDescent="0.15">
      <c r="A18" s="40" t="s">
        <v>11</v>
      </c>
    </row>
    <row r="19" spans="1:1" ht="16" x14ac:dyDescent="0.15">
      <c r="A19" s="40" t="s">
        <v>12</v>
      </c>
    </row>
    <row r="20" spans="1:1" ht="16" x14ac:dyDescent="0.15">
      <c r="A20" s="40" t="s">
        <v>13</v>
      </c>
    </row>
    <row r="21" spans="1:1" ht="16" x14ac:dyDescent="0.15">
      <c r="A21" s="40" t="s">
        <v>14</v>
      </c>
    </row>
    <row r="22" spans="1:1" ht="34.5" customHeight="1" x14ac:dyDescent="0.15">
      <c r="A22" s="117" t="s">
        <v>15</v>
      </c>
    </row>
    <row r="23" spans="1:1" ht="37.5" customHeight="1" x14ac:dyDescent="0.15">
      <c r="A23" s="40"/>
    </row>
    <row r="24" spans="1:1" ht="15" customHeight="1" x14ac:dyDescent="0.2">
      <c r="A24" s="42" t="s">
        <v>16</v>
      </c>
    </row>
    <row r="25" spans="1:1" ht="33.75" customHeight="1" x14ac:dyDescent="0.15">
      <c r="A25" s="78" t="s">
        <v>17</v>
      </c>
    </row>
    <row r="27" spans="1:1" ht="16" x14ac:dyDescent="0.2">
      <c r="A27" s="49" t="s">
        <v>18</v>
      </c>
    </row>
    <row r="28" spans="1:1" ht="16" x14ac:dyDescent="0.2">
      <c r="A28" s="50" t="s">
        <v>19</v>
      </c>
    </row>
  </sheetData>
  <hyperlinks>
    <hyperlink ref="A28" r:id="rId1" display="Contact your regional Awards chair."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35CF-7F01-4806-BAA5-B0CBD2F4F34E}">
  <dimension ref="A1:K24"/>
  <sheetViews>
    <sheetView zoomScaleNormal="100" workbookViewId="0">
      <selection activeCell="G3" sqref="G3"/>
    </sheetView>
  </sheetViews>
  <sheetFormatPr baseColWidth="10" defaultColWidth="8.83203125" defaultRowHeight="16" x14ac:dyDescent="0.2"/>
  <cols>
    <col min="1" max="1" width="4.83203125" style="3" customWidth="1"/>
    <col min="2" max="2" width="80.6640625" style="3" customWidth="1"/>
    <col min="3" max="3" width="5.6640625" style="4" customWidth="1"/>
    <col min="4" max="4" width="13.5" style="7" bestFit="1" customWidth="1"/>
    <col min="5" max="5" width="5.6640625" style="4" customWidth="1"/>
    <col min="6" max="6" width="15.83203125" style="6" bestFit="1" customWidth="1"/>
    <col min="7" max="7" width="17" style="25" bestFit="1" customWidth="1"/>
    <col min="8" max="8" width="18.1640625" style="3" bestFit="1" customWidth="1"/>
    <col min="9" max="9" width="22.5" style="3" bestFit="1" customWidth="1"/>
    <col min="10" max="10" width="18.1640625" style="3" bestFit="1" customWidth="1"/>
    <col min="11" max="11" width="22.5" style="3"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1"/>
      <c r="D2" s="91"/>
      <c r="E2" s="91"/>
      <c r="F2" s="90"/>
      <c r="G2" s="11"/>
      <c r="H2" s="11"/>
      <c r="I2" s="11"/>
      <c r="J2" s="11"/>
      <c r="K2" s="11"/>
    </row>
    <row r="3" spans="1:11" s="16" customFormat="1" ht="22.25" customHeight="1" x14ac:dyDescent="0.2">
      <c r="A3" s="16" t="s">
        <v>158</v>
      </c>
      <c r="C3" s="18"/>
      <c r="D3" s="28"/>
      <c r="E3" s="18"/>
      <c r="F3" s="92"/>
      <c r="G3" s="118" t="s">
        <v>63</v>
      </c>
      <c r="H3" s="53" t="s">
        <v>64</v>
      </c>
      <c r="I3" s="53" t="s">
        <v>65</v>
      </c>
      <c r="J3" s="53" t="s">
        <v>66</v>
      </c>
      <c r="K3" s="53" t="s">
        <v>67</v>
      </c>
    </row>
    <row r="4" spans="1:11" ht="47.25" customHeight="1" x14ac:dyDescent="0.2">
      <c r="A4" s="20" t="s">
        <v>68</v>
      </c>
      <c r="B4" s="51" t="s">
        <v>159</v>
      </c>
      <c r="C4" s="83"/>
      <c r="D4" s="3"/>
      <c r="E4" s="3"/>
      <c r="G4" s="82"/>
      <c r="H4" s="53"/>
      <c r="I4" s="53"/>
      <c r="J4" s="53"/>
      <c r="K4" s="53"/>
    </row>
    <row r="5" spans="1:11" ht="17" x14ac:dyDescent="0.2">
      <c r="A5" s="20"/>
      <c r="B5" s="112" t="s">
        <v>160</v>
      </c>
      <c r="C5" s="15"/>
      <c r="D5" s="7" t="s">
        <v>93</v>
      </c>
      <c r="E5" s="5">
        <f>IF(+C5&gt;10,100,(C5*10))</f>
        <v>0</v>
      </c>
      <c r="F5" s="6" t="s">
        <v>102</v>
      </c>
      <c r="G5" s="53"/>
      <c r="H5" s="53"/>
      <c r="I5" s="53"/>
      <c r="J5" s="53"/>
      <c r="K5" s="53"/>
    </row>
    <row r="6" spans="1:11" ht="68.5" customHeight="1" x14ac:dyDescent="0.2">
      <c r="A6" s="20"/>
      <c r="B6" s="68" t="s">
        <v>228</v>
      </c>
      <c r="E6" s="23"/>
      <c r="G6" s="54"/>
      <c r="H6" s="54"/>
      <c r="I6" s="54"/>
      <c r="J6" s="54"/>
      <c r="K6" s="54"/>
    </row>
    <row r="7" spans="1:11" ht="10" customHeight="1" x14ac:dyDescent="0.2">
      <c r="A7" s="20"/>
      <c r="E7" s="23"/>
      <c r="G7" s="54"/>
      <c r="H7" s="54"/>
      <c r="I7" s="54"/>
      <c r="J7" s="54"/>
      <c r="K7" s="54"/>
    </row>
    <row r="8" spans="1:11" ht="68" x14ac:dyDescent="0.2">
      <c r="A8" s="20" t="s">
        <v>73</v>
      </c>
      <c r="B8" s="114" t="s">
        <v>161</v>
      </c>
      <c r="C8" s="83"/>
      <c r="D8" s="3"/>
      <c r="E8" s="79"/>
      <c r="G8" s="82"/>
      <c r="H8" s="53"/>
      <c r="I8" s="53"/>
      <c r="J8" s="53"/>
      <c r="K8" s="53"/>
    </row>
    <row r="9" spans="1:11" ht="17" x14ac:dyDescent="0.2">
      <c r="A9" s="20"/>
      <c r="B9" s="51" t="s">
        <v>162</v>
      </c>
      <c r="C9" s="15"/>
      <c r="D9" s="7" t="s">
        <v>70</v>
      </c>
      <c r="E9" s="5">
        <f>IF(+C9&gt;1,50,(C9*50))</f>
        <v>0</v>
      </c>
      <c r="F9" s="94" t="s">
        <v>71</v>
      </c>
      <c r="G9" s="53"/>
      <c r="H9" s="53"/>
      <c r="I9" s="53"/>
      <c r="J9" s="53"/>
      <c r="K9" s="53"/>
    </row>
    <row r="10" spans="1:11" ht="17" x14ac:dyDescent="0.2">
      <c r="A10" s="20"/>
      <c r="B10" s="51" t="s">
        <v>163</v>
      </c>
      <c r="C10" s="63"/>
      <c r="D10" s="7" t="s">
        <v>146</v>
      </c>
      <c r="E10" s="5">
        <f>IF(+C10&gt;1,35,(C10*35))</f>
        <v>0</v>
      </c>
      <c r="F10" s="94"/>
      <c r="G10" s="53"/>
      <c r="H10" s="53"/>
      <c r="I10" s="53"/>
      <c r="J10" s="53"/>
      <c r="K10" s="53"/>
    </row>
    <row r="11" spans="1:11" ht="17" x14ac:dyDescent="0.2">
      <c r="A11" s="20"/>
      <c r="B11" s="51" t="s">
        <v>164</v>
      </c>
      <c r="C11" s="63"/>
      <c r="D11" s="7" t="s">
        <v>80</v>
      </c>
      <c r="E11" s="5">
        <f>IF(+C11&gt;1,25,(C11*25))</f>
        <v>0</v>
      </c>
      <c r="F11" s="94"/>
      <c r="G11" s="53"/>
      <c r="H11" s="53"/>
      <c r="I11" s="53"/>
      <c r="J11" s="53"/>
      <c r="K11" s="53"/>
    </row>
    <row r="12" spans="1:11" ht="17" x14ac:dyDescent="0.2">
      <c r="A12" s="20"/>
      <c r="B12" s="51" t="s">
        <v>165</v>
      </c>
      <c r="C12" s="63"/>
      <c r="D12" s="7" t="s">
        <v>113</v>
      </c>
      <c r="E12" s="5">
        <f>IF(+C12&gt;1,15,(C12*15))</f>
        <v>0</v>
      </c>
      <c r="F12" s="94"/>
      <c r="G12" s="53"/>
      <c r="H12" s="53"/>
      <c r="I12" s="53"/>
      <c r="J12" s="53"/>
      <c r="K12" s="53"/>
    </row>
    <row r="13" spans="1:11" ht="137.5" customHeight="1" x14ac:dyDescent="0.2">
      <c r="A13" s="20"/>
      <c r="B13" s="76" t="s">
        <v>166</v>
      </c>
      <c r="G13" s="54"/>
      <c r="H13" s="54"/>
      <c r="I13" s="54"/>
      <c r="J13" s="54"/>
      <c r="K13" s="54"/>
    </row>
    <row r="14" spans="1:11" ht="10" customHeight="1" x14ac:dyDescent="0.2">
      <c r="A14" s="20"/>
      <c r="E14" s="23"/>
      <c r="G14" s="54"/>
      <c r="H14" s="54"/>
      <c r="I14" s="54"/>
      <c r="J14" s="54"/>
      <c r="K14" s="54"/>
    </row>
    <row r="15" spans="1:11" x14ac:dyDescent="0.2">
      <c r="A15" s="20" t="s">
        <v>78</v>
      </c>
      <c r="B15" s="6" t="s">
        <v>167</v>
      </c>
      <c r="C15" s="23"/>
      <c r="G15" s="53"/>
      <c r="H15" s="53"/>
      <c r="I15" s="53"/>
      <c r="J15" s="53"/>
      <c r="K15" s="53"/>
    </row>
    <row r="16" spans="1:11" ht="17" x14ac:dyDescent="0.2">
      <c r="A16" s="20"/>
      <c r="B16" s="51" t="s">
        <v>168</v>
      </c>
      <c r="C16" s="15"/>
      <c r="D16" s="7" t="s">
        <v>169</v>
      </c>
      <c r="E16" s="5">
        <f>IF(+C16&gt;1,40,(C16*40))</f>
        <v>0</v>
      </c>
      <c r="F16" s="124" t="s">
        <v>170</v>
      </c>
      <c r="G16" s="53"/>
      <c r="H16" s="53"/>
      <c r="I16" s="53"/>
      <c r="J16" s="53"/>
      <c r="K16" s="53"/>
    </row>
    <row r="17" spans="1:11" ht="17" x14ac:dyDescent="0.2">
      <c r="A17" s="20"/>
      <c r="B17" s="51" t="s">
        <v>171</v>
      </c>
      <c r="C17" s="63"/>
      <c r="D17" s="7" t="s">
        <v>172</v>
      </c>
      <c r="E17" s="5">
        <f>IF(+C17&gt;1,30,(C17*30))</f>
        <v>0</v>
      </c>
      <c r="F17" s="124"/>
      <c r="G17" s="53"/>
      <c r="H17" s="53"/>
      <c r="I17" s="53"/>
      <c r="J17" s="53"/>
      <c r="K17" s="53"/>
    </row>
    <row r="18" spans="1:11" ht="17" x14ac:dyDescent="0.2">
      <c r="A18" s="20"/>
      <c r="B18" s="51" t="s">
        <v>173</v>
      </c>
      <c r="C18" s="63"/>
      <c r="D18" s="7" t="s">
        <v>174</v>
      </c>
      <c r="E18" s="5">
        <f>IF(+C18&gt;1,20,(C18*20))</f>
        <v>0</v>
      </c>
      <c r="F18" s="124"/>
      <c r="G18" s="53"/>
      <c r="H18" s="53"/>
      <c r="I18" s="53"/>
      <c r="J18" s="53"/>
      <c r="K18" s="53"/>
    </row>
    <row r="19" spans="1:11" ht="69" customHeight="1" x14ac:dyDescent="0.2">
      <c r="A19" s="20"/>
      <c r="B19" s="76" t="s">
        <v>175</v>
      </c>
      <c r="C19" s="23"/>
      <c r="F19" s="94"/>
      <c r="G19" s="54"/>
      <c r="H19" s="54"/>
      <c r="I19" s="54"/>
      <c r="J19" s="54"/>
      <c r="K19" s="54"/>
    </row>
    <row r="20" spans="1:11" ht="10" customHeight="1" x14ac:dyDescent="0.2">
      <c r="A20" s="20"/>
      <c r="E20" s="23"/>
      <c r="G20" s="54"/>
      <c r="H20" s="54"/>
      <c r="I20" s="54"/>
      <c r="J20" s="54"/>
      <c r="K20" s="54"/>
    </row>
    <row r="21" spans="1:11" ht="51" x14ac:dyDescent="0.2">
      <c r="A21" s="20" t="s">
        <v>83</v>
      </c>
      <c r="B21" s="111" t="s">
        <v>229</v>
      </c>
      <c r="C21" s="15"/>
      <c r="D21" s="7" t="s">
        <v>80</v>
      </c>
      <c r="E21" s="5">
        <f>IF(+C21&gt;1,25,(C21*25))</f>
        <v>0</v>
      </c>
      <c r="F21" s="6" t="s">
        <v>81</v>
      </c>
      <c r="G21" s="53"/>
      <c r="H21" s="53"/>
      <c r="I21" s="53"/>
      <c r="J21" s="53"/>
      <c r="K21" s="53"/>
    </row>
    <row r="22" spans="1:11" ht="42" x14ac:dyDescent="0.2">
      <c r="A22" s="20"/>
      <c r="B22" s="76" t="s">
        <v>176</v>
      </c>
      <c r="C22" s="23"/>
      <c r="G22" s="54"/>
      <c r="H22" s="54"/>
      <c r="I22" s="54"/>
      <c r="J22" s="54"/>
      <c r="K22" s="54"/>
    </row>
    <row r="23" spans="1:11" ht="10" customHeight="1" x14ac:dyDescent="0.2">
      <c r="A23" s="20"/>
      <c r="E23" s="23"/>
      <c r="G23" s="54"/>
      <c r="H23" s="54"/>
      <c r="I23" s="54"/>
      <c r="J23" s="54"/>
      <c r="K23" s="54"/>
    </row>
    <row r="24" spans="1:11" x14ac:dyDescent="0.2">
      <c r="B24" s="7" t="s">
        <v>177</v>
      </c>
      <c r="E24" s="5">
        <f>SUM(E5:E23)</f>
        <v>0</v>
      </c>
      <c r="G24" s="53"/>
      <c r="H24" s="53">
        <f>SUM(H5:H23)</f>
        <v>0</v>
      </c>
      <c r="I24" s="53"/>
      <c r="J24" s="53">
        <f>SUM(J5:J23)</f>
        <v>0</v>
      </c>
      <c r="K24" s="53"/>
    </row>
  </sheetData>
  <mergeCells count="2">
    <mergeCell ref="F16:F18"/>
    <mergeCell ref="B1:F1"/>
  </mergeCells>
  <pageMargins left="0.5" right="0.25" top="0.73" bottom="0.69" header="0.42" footer="0.38"/>
  <pageSetup orientation="landscape" r:id="rId1"/>
  <headerFooter alignWithMargins="0">
    <oddFooter>&amp;RTAHU Chapter of the Year Award -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8"/>
  <sheetViews>
    <sheetView zoomScaleNormal="100" workbookViewId="0">
      <selection activeCell="B16" sqref="B16"/>
    </sheetView>
  </sheetViews>
  <sheetFormatPr baseColWidth="10" defaultColWidth="8.83203125" defaultRowHeight="16" x14ac:dyDescent="0.2"/>
  <cols>
    <col min="1" max="1" width="4.83203125" style="3" customWidth="1"/>
    <col min="2" max="2" width="80.6640625" style="3" customWidth="1"/>
    <col min="3" max="3" width="5.6640625" style="4" customWidth="1"/>
    <col min="4" max="4" width="13.5" style="7" bestFit="1" customWidth="1"/>
    <col min="5" max="5" width="5.6640625" style="4" customWidth="1"/>
    <col min="6" max="6" width="15.83203125" style="6" bestFit="1" customWidth="1"/>
    <col min="7" max="7" width="17" style="25" bestFit="1" customWidth="1"/>
    <col min="8" max="8" width="18.1640625" style="3" bestFit="1" customWidth="1"/>
    <col min="9" max="9" width="22.5" style="3" bestFit="1" customWidth="1"/>
    <col min="10" max="10" width="18.1640625" style="3" bestFit="1" customWidth="1"/>
    <col min="11" max="11" width="22.5" style="3"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1"/>
      <c r="D2" s="91"/>
      <c r="E2" s="91"/>
      <c r="F2" s="90"/>
      <c r="G2" s="11"/>
      <c r="H2" s="11"/>
      <c r="I2" s="11"/>
      <c r="J2" s="11"/>
      <c r="K2" s="11"/>
    </row>
    <row r="3" spans="1:11" s="16" customFormat="1" ht="22.25" customHeight="1" x14ac:dyDescent="0.2">
      <c r="A3" s="16" t="s">
        <v>178</v>
      </c>
      <c r="C3" s="18"/>
      <c r="D3" s="28"/>
      <c r="E3" s="18"/>
      <c r="F3" s="92"/>
      <c r="G3" s="118" t="s">
        <v>63</v>
      </c>
      <c r="H3" s="53" t="s">
        <v>64</v>
      </c>
      <c r="I3" s="53" t="s">
        <v>65</v>
      </c>
      <c r="J3" s="53" t="s">
        <v>66</v>
      </c>
      <c r="K3" s="53" t="s">
        <v>67</v>
      </c>
    </row>
    <row r="4" spans="1:11" ht="34" x14ac:dyDescent="0.2">
      <c r="A4" s="20" t="s">
        <v>68</v>
      </c>
      <c r="B4" s="51" t="s">
        <v>230</v>
      </c>
      <c r="C4" s="79"/>
      <c r="D4" s="3"/>
      <c r="E4" s="79"/>
      <c r="G4" s="82"/>
      <c r="H4" s="53"/>
      <c r="I4" s="53"/>
      <c r="J4" s="53"/>
      <c r="K4" s="53"/>
    </row>
    <row r="5" spans="1:11" ht="17" x14ac:dyDescent="0.2">
      <c r="A5" s="20"/>
      <c r="B5" s="51" t="s">
        <v>179</v>
      </c>
      <c r="C5" s="15"/>
      <c r="D5" s="7" t="s">
        <v>134</v>
      </c>
      <c r="E5" s="5">
        <f>IF(+C5&gt;1,100,(C5*100))</f>
        <v>0</v>
      </c>
      <c r="F5" s="94" t="s">
        <v>102</v>
      </c>
      <c r="G5" s="53"/>
      <c r="H5" s="53"/>
      <c r="I5" s="53"/>
      <c r="J5" s="53"/>
      <c r="K5" s="53"/>
    </row>
    <row r="6" spans="1:11" ht="17" x14ac:dyDescent="0.2">
      <c r="A6" s="20"/>
      <c r="B6" s="51" t="s">
        <v>180</v>
      </c>
      <c r="C6" s="63"/>
      <c r="D6" s="7" t="s">
        <v>136</v>
      </c>
      <c r="E6" s="5">
        <f>IF(+C6&gt;1,75,(C6*75))</f>
        <v>0</v>
      </c>
      <c r="F6" s="93"/>
      <c r="G6" s="53"/>
      <c r="H6" s="53"/>
      <c r="I6" s="53"/>
      <c r="J6" s="53"/>
      <c r="K6" s="53"/>
    </row>
    <row r="7" spans="1:11" ht="17" x14ac:dyDescent="0.2">
      <c r="A7" s="20"/>
      <c r="B7" s="51" t="s">
        <v>181</v>
      </c>
      <c r="C7" s="63"/>
      <c r="D7" s="7" t="s">
        <v>70</v>
      </c>
      <c r="E7" s="5">
        <f>IF(+C7&gt;1,50,(C7*50))</f>
        <v>0</v>
      </c>
      <c r="F7" s="93"/>
      <c r="G7" s="53"/>
      <c r="H7" s="53"/>
      <c r="I7" s="53"/>
      <c r="J7" s="53"/>
      <c r="K7" s="53"/>
    </row>
    <row r="8" spans="1:11" ht="17" x14ac:dyDescent="0.2">
      <c r="A8" s="20"/>
      <c r="B8" s="51" t="s">
        <v>182</v>
      </c>
      <c r="C8" s="63"/>
      <c r="D8" s="7" t="s">
        <v>80</v>
      </c>
      <c r="E8" s="5">
        <f>IF(+C8&gt;1,25,(C8*25))</f>
        <v>0</v>
      </c>
      <c r="F8" s="93"/>
      <c r="G8" s="53"/>
      <c r="H8" s="53"/>
      <c r="I8" s="53"/>
      <c r="J8" s="53"/>
      <c r="K8" s="53"/>
    </row>
    <row r="9" spans="1:11" ht="17" x14ac:dyDescent="0.2">
      <c r="A9" s="20"/>
      <c r="B9" s="51" t="s">
        <v>183</v>
      </c>
      <c r="C9" s="63"/>
      <c r="D9" s="7" t="s">
        <v>113</v>
      </c>
      <c r="E9" s="5">
        <f>IF(+C9&gt;1,15,(C9*15))</f>
        <v>0</v>
      </c>
      <c r="F9" s="93"/>
      <c r="G9" s="53"/>
      <c r="H9" s="53"/>
      <c r="I9" s="53"/>
      <c r="J9" s="53"/>
      <c r="K9" s="53"/>
    </row>
    <row r="10" spans="1:11" ht="55.25" customHeight="1" x14ac:dyDescent="0.2">
      <c r="A10" s="20"/>
      <c r="B10" s="68" t="s">
        <v>231</v>
      </c>
      <c r="E10" s="23"/>
      <c r="G10" s="54"/>
      <c r="H10" s="54"/>
      <c r="I10" s="54"/>
      <c r="J10" s="54"/>
      <c r="K10" s="54"/>
    </row>
    <row r="11" spans="1:11" ht="10" customHeight="1" x14ac:dyDescent="0.2">
      <c r="A11" s="20"/>
      <c r="E11" s="23"/>
      <c r="G11" s="54"/>
      <c r="H11" s="54"/>
      <c r="I11" s="54"/>
      <c r="J11" s="54"/>
      <c r="K11" s="54"/>
    </row>
    <row r="12" spans="1:11" x14ac:dyDescent="0.2">
      <c r="A12" s="20" t="s">
        <v>73</v>
      </c>
      <c r="B12" s="3" t="s">
        <v>232</v>
      </c>
      <c r="C12" s="15"/>
      <c r="D12" s="7" t="s">
        <v>80</v>
      </c>
      <c r="E12" s="5">
        <f>IF(+C12&gt;4,100,(C12*25))</f>
        <v>0</v>
      </c>
      <c r="F12" s="6" t="s">
        <v>102</v>
      </c>
      <c r="G12" s="53"/>
      <c r="H12" s="53"/>
      <c r="I12" s="53"/>
      <c r="J12" s="53"/>
      <c r="K12" s="53"/>
    </row>
    <row r="13" spans="1:11" ht="42" x14ac:dyDescent="0.2">
      <c r="A13" s="20"/>
      <c r="B13" s="76" t="s">
        <v>233</v>
      </c>
      <c r="G13" s="54"/>
      <c r="H13" s="54"/>
      <c r="I13" s="54"/>
      <c r="J13" s="54"/>
      <c r="K13" s="54"/>
    </row>
    <row r="14" spans="1:11" ht="10" customHeight="1" x14ac:dyDescent="0.2">
      <c r="A14" s="20"/>
      <c r="E14" s="23"/>
      <c r="G14" s="54"/>
      <c r="H14" s="54"/>
      <c r="I14" s="54"/>
      <c r="J14" s="54"/>
      <c r="K14" s="54"/>
    </row>
    <row r="15" spans="1:11" ht="34" x14ac:dyDescent="0.2">
      <c r="A15" s="20" t="s">
        <v>78</v>
      </c>
      <c r="B15" s="111" t="s">
        <v>234</v>
      </c>
      <c r="C15" s="15"/>
      <c r="D15" s="7" t="s">
        <v>93</v>
      </c>
      <c r="E15" s="5">
        <f>IF(+C15&gt;10,100,(C15*10))</f>
        <v>0</v>
      </c>
      <c r="F15" s="6" t="s">
        <v>102</v>
      </c>
      <c r="G15" s="53"/>
      <c r="H15" s="53"/>
      <c r="I15" s="53"/>
      <c r="J15" s="53"/>
      <c r="K15" s="53"/>
    </row>
    <row r="16" spans="1:11" ht="29" customHeight="1" x14ac:dyDescent="0.2">
      <c r="A16" s="20"/>
      <c r="B16" s="76" t="s">
        <v>235</v>
      </c>
      <c r="C16" s="23"/>
      <c r="G16" s="54"/>
      <c r="H16" s="54"/>
      <c r="I16" s="54"/>
      <c r="J16" s="54"/>
      <c r="K16" s="54"/>
    </row>
    <row r="17" spans="1:11" ht="10" customHeight="1" x14ac:dyDescent="0.2">
      <c r="A17" s="20"/>
      <c r="E17" s="23"/>
      <c r="G17" s="54"/>
      <c r="H17" s="54"/>
      <c r="I17" s="54"/>
      <c r="J17" s="54"/>
      <c r="K17" s="54"/>
    </row>
    <row r="18" spans="1:11" x14ac:dyDescent="0.2">
      <c r="B18" s="7" t="s">
        <v>103</v>
      </c>
      <c r="E18" s="5">
        <f>SUM(E3:E17)</f>
        <v>0</v>
      </c>
      <c r="G18" s="53"/>
      <c r="H18" s="53">
        <f>SUM(H4:H17)</f>
        <v>0</v>
      </c>
      <c r="I18" s="53"/>
      <c r="J18" s="53">
        <f>SUM(J4:J17)</f>
        <v>0</v>
      </c>
      <c r="K18" s="53"/>
    </row>
  </sheetData>
  <mergeCells count="1">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9F4-F481-4981-8338-7FAFF1FE7756}">
  <dimension ref="A1:K35"/>
  <sheetViews>
    <sheetView zoomScaleNormal="100" workbookViewId="0">
      <selection activeCell="B33" sqref="B33"/>
    </sheetView>
  </sheetViews>
  <sheetFormatPr baseColWidth="10" defaultColWidth="8.83203125" defaultRowHeight="16" x14ac:dyDescent="0.2"/>
  <cols>
    <col min="1" max="1" width="4.6640625" style="11" customWidth="1"/>
    <col min="2" max="2" width="80.6640625" style="3" customWidth="1"/>
    <col min="3" max="3" width="5.6640625" style="4" customWidth="1"/>
    <col min="4" max="4" width="13.5" style="7" bestFit="1" customWidth="1"/>
    <col min="5" max="5" width="5.6640625" style="4" customWidth="1"/>
    <col min="6" max="6" width="15.83203125" style="6" bestFit="1" customWidth="1"/>
    <col min="7" max="7" width="17" style="25" bestFit="1" customWidth="1"/>
    <col min="8" max="8" width="18.1640625" style="3" bestFit="1" customWidth="1"/>
    <col min="9" max="9" width="22.5" style="3" bestFit="1" customWidth="1"/>
    <col min="10" max="10" width="18.1640625" style="3" bestFit="1" customWidth="1"/>
    <col min="11" max="11" width="22.5" style="3"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0"/>
      <c r="D2" s="90"/>
      <c r="F2" s="41"/>
      <c r="G2" s="11"/>
      <c r="H2" s="11"/>
      <c r="I2" s="11"/>
      <c r="J2" s="11"/>
      <c r="K2" s="11"/>
    </row>
    <row r="3" spans="1:11" s="16" customFormat="1" ht="22.25" customHeight="1" x14ac:dyDescent="0.2">
      <c r="A3" s="16" t="s">
        <v>184</v>
      </c>
      <c r="C3" s="18"/>
      <c r="D3" s="28"/>
      <c r="E3" s="18"/>
      <c r="F3" s="92"/>
      <c r="G3" s="118" t="s">
        <v>63</v>
      </c>
      <c r="H3" s="53" t="s">
        <v>64</v>
      </c>
      <c r="I3" s="53" t="s">
        <v>65</v>
      </c>
      <c r="J3" s="53" t="s">
        <v>66</v>
      </c>
      <c r="K3" s="53" t="s">
        <v>67</v>
      </c>
    </row>
    <row r="4" spans="1:11" ht="34" x14ac:dyDescent="0.2">
      <c r="A4" s="20" t="s">
        <v>68</v>
      </c>
      <c r="B4" s="51" t="s">
        <v>185</v>
      </c>
      <c r="C4" s="80"/>
      <c r="D4" s="7" t="s">
        <v>80</v>
      </c>
      <c r="E4" s="5">
        <f>IF(+C4&gt;1,25,(C4*25))</f>
        <v>0</v>
      </c>
      <c r="F4" s="6" t="s">
        <v>81</v>
      </c>
      <c r="G4" s="82"/>
      <c r="H4" s="53"/>
      <c r="I4" s="53"/>
      <c r="J4" s="53"/>
      <c r="K4" s="53"/>
    </row>
    <row r="5" spans="1:11" ht="38.25" customHeight="1" x14ac:dyDescent="0.2">
      <c r="A5" s="20"/>
      <c r="B5" s="68" t="s">
        <v>186</v>
      </c>
      <c r="E5" s="23"/>
      <c r="G5" s="54"/>
      <c r="H5" s="54"/>
      <c r="I5" s="54"/>
      <c r="J5" s="54"/>
      <c r="K5" s="54"/>
    </row>
    <row r="6" spans="1:11" ht="10" customHeight="1" x14ac:dyDescent="0.2">
      <c r="A6" s="20"/>
      <c r="E6" s="23"/>
      <c r="G6" s="54"/>
      <c r="H6" s="54"/>
      <c r="I6" s="54"/>
      <c r="J6" s="54"/>
      <c r="K6" s="54"/>
    </row>
    <row r="7" spans="1:11" ht="34" x14ac:dyDescent="0.2">
      <c r="A7" s="20" t="s">
        <v>73</v>
      </c>
      <c r="B7" s="51" t="s">
        <v>187</v>
      </c>
      <c r="C7" s="15"/>
      <c r="D7" s="7" t="s">
        <v>93</v>
      </c>
      <c r="E7" s="5">
        <f>IF(+C7&gt;1,10,(C7*10))</f>
        <v>0</v>
      </c>
      <c r="F7" s="6" t="s">
        <v>188</v>
      </c>
      <c r="G7" s="53"/>
      <c r="H7" s="53"/>
      <c r="I7" s="53"/>
      <c r="J7" s="53"/>
      <c r="K7" s="53"/>
    </row>
    <row r="8" spans="1:11" x14ac:dyDescent="0.2">
      <c r="A8" s="20"/>
      <c r="B8" s="68" t="s">
        <v>189</v>
      </c>
      <c r="C8" s="79"/>
      <c r="D8" s="3"/>
      <c r="E8" s="79"/>
      <c r="G8" s="85"/>
      <c r="H8" s="54"/>
      <c r="I8" s="54"/>
      <c r="J8" s="54"/>
      <c r="K8" s="54"/>
    </row>
    <row r="9" spans="1:11" ht="10" customHeight="1" x14ac:dyDescent="0.2">
      <c r="A9" s="20"/>
      <c r="E9" s="23"/>
      <c r="G9" s="54"/>
      <c r="H9" s="54"/>
      <c r="I9" s="54"/>
      <c r="J9" s="54"/>
      <c r="K9" s="54"/>
    </row>
    <row r="10" spans="1:11" ht="17" x14ac:dyDescent="0.2">
      <c r="A10" s="20" t="s">
        <v>78</v>
      </c>
      <c r="B10" s="111" t="s">
        <v>190</v>
      </c>
      <c r="C10" s="15"/>
      <c r="D10" s="7" t="s">
        <v>93</v>
      </c>
      <c r="E10" s="5">
        <f>IF(+C10&gt;1,10,(C10*10))</f>
        <v>0</v>
      </c>
      <c r="F10" s="6" t="s">
        <v>188</v>
      </c>
      <c r="G10" s="53"/>
      <c r="H10" s="53"/>
      <c r="I10" s="53"/>
      <c r="J10" s="53"/>
      <c r="K10" s="53"/>
    </row>
    <row r="11" spans="1:11" x14ac:dyDescent="0.2">
      <c r="A11" s="20"/>
      <c r="B11" s="76" t="s">
        <v>191</v>
      </c>
      <c r="C11" s="23"/>
      <c r="G11" s="54"/>
      <c r="H11" s="54"/>
      <c r="I11" s="54"/>
      <c r="J11" s="54"/>
      <c r="K11" s="54"/>
    </row>
    <row r="12" spans="1:11" ht="10" customHeight="1" x14ac:dyDescent="0.2">
      <c r="A12" s="20"/>
      <c r="E12" s="23"/>
      <c r="G12" s="54"/>
      <c r="H12" s="54"/>
      <c r="I12" s="54"/>
      <c r="J12" s="54"/>
      <c r="K12" s="54"/>
    </row>
    <row r="13" spans="1:11" ht="17" x14ac:dyDescent="0.2">
      <c r="A13" s="20" t="s">
        <v>83</v>
      </c>
      <c r="B13" s="111" t="s">
        <v>192</v>
      </c>
      <c r="C13" s="15"/>
      <c r="D13" s="7" t="s">
        <v>93</v>
      </c>
      <c r="E13" s="5">
        <f>IF(+C13&gt;1,10,(C13*10))</f>
        <v>0</v>
      </c>
      <c r="F13" s="6" t="s">
        <v>188</v>
      </c>
      <c r="G13" s="53"/>
      <c r="H13" s="53"/>
      <c r="I13" s="53"/>
      <c r="J13" s="53"/>
      <c r="K13" s="53"/>
    </row>
    <row r="14" spans="1:11" ht="56" x14ac:dyDescent="0.2">
      <c r="A14" s="20"/>
      <c r="B14" s="76" t="s">
        <v>236</v>
      </c>
      <c r="C14" s="23"/>
      <c r="G14" s="54"/>
      <c r="H14" s="54"/>
      <c r="I14" s="54"/>
      <c r="J14" s="54"/>
      <c r="K14" s="54"/>
    </row>
    <row r="15" spans="1:11" ht="10" customHeight="1" x14ac:dyDescent="0.2">
      <c r="A15" s="20"/>
      <c r="E15" s="23"/>
      <c r="G15" s="54"/>
      <c r="H15" s="54"/>
      <c r="I15" s="54"/>
      <c r="J15" s="54"/>
      <c r="K15" s="54"/>
    </row>
    <row r="16" spans="1:11" ht="17" x14ac:dyDescent="0.2">
      <c r="A16" s="20" t="s">
        <v>86</v>
      </c>
      <c r="B16" s="111" t="s">
        <v>193</v>
      </c>
      <c r="C16" s="15"/>
      <c r="D16" s="7" t="s">
        <v>93</v>
      </c>
      <c r="E16" s="5">
        <f>IF(+C16&gt;1,10,(C16*10))</f>
        <v>0</v>
      </c>
      <c r="F16" s="6" t="s">
        <v>188</v>
      </c>
      <c r="G16" s="53"/>
      <c r="H16" s="53"/>
      <c r="I16" s="53"/>
      <c r="J16" s="53"/>
      <c r="K16" s="53"/>
    </row>
    <row r="17" spans="1:11" x14ac:dyDescent="0.2">
      <c r="A17" s="20"/>
      <c r="B17" s="76" t="s">
        <v>194</v>
      </c>
      <c r="C17" s="23"/>
      <c r="G17" s="54"/>
      <c r="H17" s="54"/>
      <c r="I17" s="54"/>
      <c r="J17" s="54"/>
      <c r="K17" s="54"/>
    </row>
    <row r="18" spans="1:11" ht="10" customHeight="1" x14ac:dyDescent="0.2">
      <c r="A18" s="20"/>
      <c r="E18" s="23"/>
      <c r="G18" s="54"/>
      <c r="H18" s="54"/>
      <c r="I18" s="54"/>
      <c r="J18" s="54"/>
      <c r="K18" s="54"/>
    </row>
    <row r="19" spans="1:11" ht="17" x14ac:dyDescent="0.2">
      <c r="A19" s="20" t="s">
        <v>195</v>
      </c>
      <c r="B19" s="111" t="s">
        <v>196</v>
      </c>
      <c r="C19" s="15"/>
      <c r="D19" s="7" t="s">
        <v>93</v>
      </c>
      <c r="E19" s="5">
        <f>IF(+C19&gt;1,10,(C19*10))</f>
        <v>0</v>
      </c>
      <c r="F19" s="6" t="s">
        <v>188</v>
      </c>
      <c r="G19" s="53"/>
      <c r="H19" s="53"/>
      <c r="I19" s="53"/>
      <c r="J19" s="53"/>
      <c r="K19" s="53"/>
    </row>
    <row r="20" spans="1:11" x14ac:dyDescent="0.2">
      <c r="A20" s="20"/>
      <c r="B20" s="76" t="s">
        <v>197</v>
      </c>
      <c r="C20" s="23"/>
      <c r="G20" s="54"/>
      <c r="H20" s="54"/>
      <c r="I20" s="54"/>
      <c r="J20" s="54"/>
      <c r="K20" s="54"/>
    </row>
    <row r="21" spans="1:11" ht="10" customHeight="1" x14ac:dyDescent="0.2">
      <c r="A21" s="20"/>
      <c r="E21" s="23"/>
      <c r="G21" s="54"/>
      <c r="H21" s="54"/>
      <c r="I21" s="54"/>
      <c r="J21" s="54"/>
      <c r="K21" s="54"/>
    </row>
    <row r="22" spans="1:11" ht="17" x14ac:dyDescent="0.2">
      <c r="A22" s="20" t="s">
        <v>198</v>
      </c>
      <c r="B22" s="111" t="s">
        <v>199</v>
      </c>
      <c r="C22" s="15"/>
      <c r="D22" s="7" t="s">
        <v>80</v>
      </c>
      <c r="E22" s="5">
        <f>IF(+C22&gt;1,25,(C22*25))</f>
        <v>0</v>
      </c>
      <c r="F22" s="6" t="s">
        <v>81</v>
      </c>
      <c r="G22" s="53"/>
      <c r="H22" s="53"/>
      <c r="I22" s="53"/>
      <c r="J22" s="53"/>
      <c r="K22" s="53"/>
    </row>
    <row r="23" spans="1:11" ht="58.25" customHeight="1" x14ac:dyDescent="0.2">
      <c r="A23" s="20"/>
      <c r="B23" s="76" t="s">
        <v>200</v>
      </c>
      <c r="C23" s="23"/>
      <c r="G23" s="54"/>
      <c r="H23" s="54"/>
      <c r="I23" s="54"/>
      <c r="J23" s="54"/>
      <c r="K23" s="54"/>
    </row>
    <row r="24" spans="1:11" ht="10" customHeight="1" x14ac:dyDescent="0.2">
      <c r="A24" s="20"/>
      <c r="E24" s="23"/>
      <c r="G24" s="54"/>
      <c r="H24" s="54"/>
      <c r="I24" s="54"/>
      <c r="J24" s="54"/>
      <c r="K24" s="54"/>
    </row>
    <row r="25" spans="1:11" ht="51" x14ac:dyDescent="0.2">
      <c r="A25" s="20" t="s">
        <v>201</v>
      </c>
      <c r="B25" s="111" t="s">
        <v>202</v>
      </c>
      <c r="C25" s="23"/>
      <c r="G25" s="53"/>
      <c r="H25" s="53"/>
      <c r="I25" s="53"/>
      <c r="J25" s="53"/>
      <c r="K25" s="53"/>
    </row>
    <row r="26" spans="1:11" ht="62.5" customHeight="1" x14ac:dyDescent="0.2">
      <c r="A26" s="20"/>
      <c r="B26" s="111" t="s">
        <v>203</v>
      </c>
      <c r="C26" s="23"/>
      <c r="G26" s="54"/>
      <c r="H26" s="54"/>
      <c r="I26" s="54"/>
      <c r="J26" s="54"/>
      <c r="K26" s="54"/>
    </row>
    <row r="27" spans="1:11" ht="17" x14ac:dyDescent="0.2">
      <c r="A27" s="20"/>
      <c r="B27" s="113" t="s">
        <v>204</v>
      </c>
      <c r="C27" s="15"/>
      <c r="D27" s="7" t="s">
        <v>93</v>
      </c>
      <c r="E27" s="5">
        <f>IF(+C27&gt;1,10,(C27*10))</f>
        <v>0</v>
      </c>
      <c r="F27" s="123" t="s">
        <v>205</v>
      </c>
      <c r="G27" s="53"/>
      <c r="H27" s="53"/>
      <c r="I27" s="53"/>
      <c r="J27" s="53"/>
      <c r="K27" s="53"/>
    </row>
    <row r="28" spans="1:11" ht="34" x14ac:dyDescent="0.2">
      <c r="A28" s="20"/>
      <c r="B28" s="113" t="s">
        <v>206</v>
      </c>
      <c r="C28" s="15"/>
      <c r="D28" s="7" t="s">
        <v>93</v>
      </c>
      <c r="E28" s="5">
        <f>IF(+C28&gt;1,10,(C28*10))</f>
        <v>0</v>
      </c>
      <c r="F28" s="125"/>
      <c r="G28" s="53"/>
      <c r="H28" s="53"/>
      <c r="I28" s="53"/>
      <c r="J28" s="53"/>
      <c r="K28" s="53"/>
    </row>
    <row r="29" spans="1:11" ht="17" x14ac:dyDescent="0.2">
      <c r="A29" s="20"/>
      <c r="B29" s="113" t="s">
        <v>207</v>
      </c>
      <c r="C29" s="15"/>
      <c r="D29" s="7" t="s">
        <v>93</v>
      </c>
      <c r="E29" s="5">
        <f>IF(+C29&gt;1,10,(C29*10))</f>
        <v>0</v>
      </c>
      <c r="F29" s="125"/>
      <c r="G29" s="53"/>
      <c r="H29" s="53"/>
      <c r="I29" s="53"/>
      <c r="J29" s="53"/>
      <c r="K29" s="53"/>
    </row>
    <row r="30" spans="1:11" ht="111.5" customHeight="1" x14ac:dyDescent="0.2">
      <c r="A30" s="20"/>
      <c r="B30" s="111" t="s">
        <v>208</v>
      </c>
      <c r="C30" s="23"/>
      <c r="G30" s="54"/>
      <c r="H30" s="54"/>
      <c r="I30" s="54"/>
      <c r="J30" s="54"/>
      <c r="K30" s="54"/>
    </row>
    <row r="31" spans="1:11" ht="15.5" customHeight="1" x14ac:dyDescent="0.2">
      <c r="A31" s="20"/>
      <c r="B31" s="113" t="s">
        <v>209</v>
      </c>
      <c r="C31" s="15"/>
      <c r="D31" s="7" t="s">
        <v>93</v>
      </c>
      <c r="E31" s="5">
        <f>IF(+C31&gt;1,10,(C31*10))</f>
        <v>0</v>
      </c>
      <c r="F31" s="123" t="s">
        <v>205</v>
      </c>
      <c r="G31" s="53"/>
      <c r="H31" s="53"/>
      <c r="I31" s="53"/>
      <c r="J31" s="53"/>
      <c r="K31" s="53"/>
    </row>
    <row r="32" spans="1:11" ht="17" x14ac:dyDescent="0.2">
      <c r="A32" s="20"/>
      <c r="B32" s="113" t="s">
        <v>210</v>
      </c>
      <c r="C32" s="15"/>
      <c r="D32" s="7" t="s">
        <v>93</v>
      </c>
      <c r="E32" s="5">
        <f>IF(+C32&gt;1,10,(C32*10))</f>
        <v>0</v>
      </c>
      <c r="F32" s="126"/>
      <c r="G32" s="53"/>
      <c r="H32" s="53"/>
      <c r="I32" s="53"/>
      <c r="J32" s="53"/>
      <c r="K32" s="53"/>
    </row>
    <row r="33" spans="1:11" ht="28" x14ac:dyDescent="0.2">
      <c r="A33" s="20"/>
      <c r="B33" s="76" t="s">
        <v>237</v>
      </c>
      <c r="C33" s="23"/>
      <c r="F33" s="108"/>
      <c r="G33" s="54"/>
      <c r="H33" s="54"/>
      <c r="I33" s="54"/>
      <c r="J33" s="54"/>
      <c r="K33" s="54"/>
    </row>
    <row r="34" spans="1:11" ht="10" customHeight="1" x14ac:dyDescent="0.2">
      <c r="E34" s="23"/>
      <c r="G34" s="54"/>
      <c r="H34" s="54"/>
      <c r="I34" s="54"/>
      <c r="J34" s="54"/>
      <c r="K34" s="54"/>
    </row>
    <row r="35" spans="1:11" x14ac:dyDescent="0.2">
      <c r="B35" s="7" t="s">
        <v>211</v>
      </c>
      <c r="E35" s="5">
        <f>SUM(E3:E34)</f>
        <v>0</v>
      </c>
      <c r="G35" s="53"/>
      <c r="H35" s="53">
        <f>SUM(H4:H34)</f>
        <v>0</v>
      </c>
      <c r="I35" s="53"/>
      <c r="J35" s="53">
        <f>SUM(J4:J34)</f>
        <v>0</v>
      </c>
      <c r="K35" s="53"/>
    </row>
  </sheetData>
  <mergeCells count="3">
    <mergeCell ref="F27:F29"/>
    <mergeCell ref="F31:F32"/>
    <mergeCell ref="B1:F1"/>
  </mergeCells>
  <pageMargins left="0.5" right="0.25" top="0.73" bottom="0.69" header="0.42" footer="0.38"/>
  <pageSetup orientation="landscape" r:id="rId1"/>
  <headerFooter alignWithMargins="0">
    <oddFooter>&amp;RTAHU Chapter of the Year Award -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zoomScaleNormal="100" workbookViewId="0">
      <selection activeCell="B12" sqref="B12"/>
    </sheetView>
  </sheetViews>
  <sheetFormatPr baseColWidth="10" defaultColWidth="8.83203125" defaultRowHeight="16" x14ac:dyDescent="0.2"/>
  <cols>
    <col min="1" max="1" width="4.83203125" style="3" customWidth="1"/>
    <col min="2" max="2" width="75.5" style="3" customWidth="1"/>
    <col min="3" max="3" width="11.33203125" style="4" bestFit="1" customWidth="1"/>
    <col min="4" max="4" width="11.5" style="7" customWidth="1"/>
    <col min="5" max="5" width="10" style="4" customWidth="1"/>
    <col min="6" max="6" width="21" style="11" bestFit="1" customWidth="1"/>
    <col min="7" max="7" width="22.5" style="11" bestFit="1" customWidth="1"/>
    <col min="8" max="8" width="18.1640625" style="11" bestFit="1" customWidth="1"/>
    <col min="9" max="9" width="22.5" style="11" bestFit="1" customWidth="1"/>
    <col min="10" max="10" width="8.83203125" style="11"/>
    <col min="11"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127" t="s">
        <v>22</v>
      </c>
      <c r="C2" s="127"/>
      <c r="D2" s="127"/>
      <c r="E2" s="91"/>
      <c r="F2" s="91"/>
      <c r="G2" s="11"/>
      <c r="H2" s="11"/>
      <c r="I2" s="11"/>
      <c r="J2" s="11"/>
      <c r="K2" s="11"/>
    </row>
    <row r="3" spans="1:11" s="16" customFormat="1" ht="22.25" customHeight="1" x14ac:dyDescent="0.2">
      <c r="A3" s="16" t="s">
        <v>212</v>
      </c>
      <c r="C3" s="18"/>
      <c r="D3" s="28"/>
      <c r="E3" s="18"/>
      <c r="F3" s="11"/>
      <c r="G3" s="38"/>
      <c r="H3" s="11"/>
      <c r="I3" s="11"/>
      <c r="J3" s="11"/>
    </row>
    <row r="4" spans="1:11" ht="18.5" customHeight="1" x14ac:dyDescent="0.2">
      <c r="A4" s="10" t="s">
        <v>238</v>
      </c>
      <c r="C4" s="79"/>
      <c r="D4" s="3"/>
      <c r="E4" s="79"/>
      <c r="F4" s="3"/>
      <c r="G4" s="3"/>
    </row>
    <row r="5" spans="1:11" x14ac:dyDescent="0.2">
      <c r="F5" s="53" t="s">
        <v>91</v>
      </c>
      <c r="G5" s="53" t="s">
        <v>65</v>
      </c>
      <c r="H5" s="53" t="s">
        <v>66</v>
      </c>
      <c r="I5" s="53" t="s">
        <v>67</v>
      </c>
    </row>
    <row r="6" spans="1:11" ht="22" customHeight="1" x14ac:dyDescent="0.2">
      <c r="A6" s="20"/>
      <c r="B6" s="20" t="s">
        <v>213</v>
      </c>
      <c r="C6" s="7" t="s">
        <v>214</v>
      </c>
      <c r="D6" s="32" t="s">
        <v>215</v>
      </c>
      <c r="F6" s="53"/>
      <c r="G6" s="53"/>
      <c r="H6" s="53"/>
      <c r="I6" s="53"/>
    </row>
    <row r="7" spans="1:11" ht="22" customHeight="1" x14ac:dyDescent="0.2">
      <c r="A7" s="20"/>
      <c r="B7" s="31"/>
      <c r="C7" s="7" t="s">
        <v>216</v>
      </c>
      <c r="D7" s="32" t="s">
        <v>217</v>
      </c>
      <c r="F7" s="53"/>
      <c r="G7" s="53"/>
      <c r="H7" s="53"/>
      <c r="I7" s="53"/>
    </row>
    <row r="8" spans="1:11" ht="22" customHeight="1" x14ac:dyDescent="0.2">
      <c r="A8" s="20"/>
      <c r="B8" s="31"/>
      <c r="C8" s="7" t="s">
        <v>218</v>
      </c>
      <c r="D8" s="32" t="s">
        <v>219</v>
      </c>
      <c r="F8" s="53"/>
      <c r="G8" s="53"/>
      <c r="H8" s="53"/>
      <c r="I8" s="53"/>
    </row>
    <row r="9" spans="1:11" ht="14.25" customHeight="1" x14ac:dyDescent="0.2">
      <c r="A9" s="20"/>
      <c r="F9" s="54"/>
      <c r="G9" s="54"/>
      <c r="H9" s="54"/>
      <c r="I9" s="54"/>
    </row>
    <row r="10" spans="1:11" x14ac:dyDescent="0.2">
      <c r="A10" s="20"/>
      <c r="C10" s="7" t="s">
        <v>220</v>
      </c>
      <c r="D10" s="106"/>
      <c r="F10" s="53">
        <f>SUM(F6:F8)</f>
        <v>0</v>
      </c>
      <c r="G10" s="53"/>
      <c r="H10" s="53">
        <f>SUM(H6:H8)</f>
        <v>0</v>
      </c>
      <c r="I10" s="53"/>
    </row>
    <row r="11" spans="1:11" ht="16.5" customHeight="1" x14ac:dyDescent="0.2">
      <c r="A11" s="20"/>
      <c r="B11" s="7"/>
      <c r="C11" s="7"/>
    </row>
  </sheetData>
  <mergeCells count="2">
    <mergeCell ref="B2:D2"/>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zoomScaleNormal="100" workbookViewId="0">
      <selection activeCell="C38" sqref="C38"/>
    </sheetView>
  </sheetViews>
  <sheetFormatPr baseColWidth="10" defaultColWidth="8.83203125" defaultRowHeight="16" x14ac:dyDescent="0.2"/>
  <cols>
    <col min="1" max="1" width="5.6640625" style="24" customWidth="1"/>
    <col min="2" max="2" width="15.83203125" style="25" customWidth="1"/>
    <col min="3" max="3" width="37.6640625" style="25" customWidth="1"/>
    <col min="4" max="4" width="9.1640625" style="4" bestFit="1" customWidth="1"/>
    <col min="5" max="5" width="7.6640625" style="4" bestFit="1" customWidth="1"/>
    <col min="6" max="6" width="9.33203125" style="4" bestFit="1" customWidth="1"/>
    <col min="7" max="7" width="10.1640625" style="37" customWidth="1"/>
    <col min="8" max="8" width="8.83203125" style="25"/>
    <col min="9" max="10" width="10" style="24" bestFit="1" customWidth="1"/>
    <col min="11" max="16384" width="8.83203125" style="25"/>
  </cols>
  <sheetData>
    <row r="1" spans="1:11" customFormat="1" ht="51" customHeight="1" x14ac:dyDescent="0.2">
      <c r="A1" s="89"/>
      <c r="B1" s="122" t="s">
        <v>20</v>
      </c>
      <c r="C1" s="122"/>
      <c r="D1" s="122"/>
      <c r="E1" s="122"/>
      <c r="F1" s="122"/>
      <c r="G1" s="122"/>
      <c r="H1" s="11"/>
      <c r="I1" s="11"/>
      <c r="J1" s="11"/>
      <c r="K1" s="11"/>
    </row>
    <row r="2" spans="1:11" ht="9.75" customHeight="1" x14ac:dyDescent="0.2">
      <c r="A2" s="11"/>
      <c r="B2" s="11"/>
      <c r="C2" s="11"/>
      <c r="D2" s="11"/>
      <c r="E2" s="11"/>
      <c r="F2" s="11"/>
      <c r="G2" s="11"/>
      <c r="H2" s="66"/>
    </row>
    <row r="3" spans="1:11" x14ac:dyDescent="0.2">
      <c r="A3" s="119" t="s">
        <v>21</v>
      </c>
      <c r="B3" s="119"/>
      <c r="C3" s="119"/>
      <c r="D3" s="119"/>
      <c r="E3" s="119"/>
      <c r="F3" s="119"/>
      <c r="G3" s="119"/>
      <c r="H3" s="66"/>
    </row>
    <row r="4" spans="1:11" x14ac:dyDescent="0.2">
      <c r="A4" s="77"/>
      <c r="B4" s="3"/>
      <c r="C4" s="3"/>
      <c r="D4" s="3"/>
      <c r="E4" s="3"/>
      <c r="F4" s="3"/>
      <c r="G4" s="3"/>
      <c r="H4" s="66"/>
    </row>
    <row r="5" spans="1:11" ht="22" customHeight="1" x14ac:dyDescent="0.2">
      <c r="A5" s="60" t="s">
        <v>22</v>
      </c>
      <c r="B5" s="98"/>
      <c r="C5" s="98"/>
      <c r="D5" s="98"/>
      <c r="E5" s="98"/>
      <c r="F5" s="98"/>
      <c r="G5" s="98"/>
    </row>
    <row r="6" spans="1:11" x14ac:dyDescent="0.2">
      <c r="A6" s="25"/>
      <c r="B6" s="22" t="s">
        <v>23</v>
      </c>
      <c r="C6" s="100"/>
      <c r="D6" s="100"/>
      <c r="E6" s="100"/>
      <c r="F6" s="100"/>
      <c r="G6" s="100"/>
    </row>
    <row r="7" spans="1:11" x14ac:dyDescent="0.2">
      <c r="A7" s="25"/>
      <c r="B7" s="22" t="s">
        <v>24</v>
      </c>
      <c r="C7" s="100"/>
      <c r="D7" s="100"/>
      <c r="E7" s="100"/>
      <c r="F7" s="100"/>
      <c r="G7" s="100"/>
    </row>
    <row r="8" spans="1:11" x14ac:dyDescent="0.2">
      <c r="A8" s="25"/>
      <c r="B8" s="22" t="s">
        <v>25</v>
      </c>
      <c r="C8" s="100"/>
      <c r="D8" s="100"/>
      <c r="E8" s="100"/>
      <c r="F8" s="100"/>
      <c r="G8" s="100"/>
    </row>
    <row r="9" spans="1:11" ht="10.25" customHeight="1" x14ac:dyDescent="0.2">
      <c r="A9" s="25"/>
      <c r="B9" s="22"/>
      <c r="C9" s="100"/>
      <c r="D9" s="100"/>
      <c r="E9" s="100"/>
      <c r="F9" s="100"/>
      <c r="G9" s="100"/>
    </row>
    <row r="10" spans="1:11" ht="16.25" customHeight="1" x14ac:dyDescent="0.2">
      <c r="A10" s="104" t="s">
        <v>26</v>
      </c>
      <c r="B10" s="103"/>
      <c r="C10" s="99"/>
      <c r="D10" s="101"/>
      <c r="E10" s="99"/>
      <c r="F10" s="99"/>
      <c r="G10" s="99"/>
    </row>
    <row r="11" spans="1:11" ht="16.25" customHeight="1" x14ac:dyDescent="0.2">
      <c r="A11" s="6" t="s">
        <v>27</v>
      </c>
      <c r="B11" s="7"/>
      <c r="C11" s="96"/>
      <c r="D11" s="7" t="s">
        <v>28</v>
      </c>
      <c r="E11" s="97"/>
      <c r="F11" s="97"/>
      <c r="G11" s="97"/>
    </row>
    <row r="12" spans="1:11" ht="16.25" customHeight="1" x14ac:dyDescent="0.2">
      <c r="A12" s="6" t="s">
        <v>29</v>
      </c>
      <c r="B12" s="7"/>
      <c r="C12" s="96"/>
      <c r="D12" s="7"/>
      <c r="E12" s="97"/>
      <c r="F12" s="97"/>
      <c r="G12" s="97"/>
    </row>
    <row r="13" spans="1:11" ht="10.25" customHeight="1" x14ac:dyDescent="0.2">
      <c r="A13" s="25"/>
      <c r="B13" s="22"/>
      <c r="C13" s="100"/>
      <c r="D13" s="100"/>
      <c r="E13" s="100"/>
      <c r="F13" s="100"/>
      <c r="G13" s="100"/>
    </row>
    <row r="14" spans="1:11" ht="139.25" customHeight="1" x14ac:dyDescent="0.2">
      <c r="A14" s="120" t="s">
        <v>30</v>
      </c>
      <c r="B14" s="121"/>
      <c r="C14" s="121"/>
      <c r="D14" s="121"/>
      <c r="E14" s="121"/>
      <c r="F14" s="121"/>
      <c r="G14" s="121"/>
    </row>
    <row r="15" spans="1:11" ht="11.25" customHeight="1" x14ac:dyDescent="0.2">
      <c r="A15" s="6"/>
      <c r="B15" s="7"/>
      <c r="C15" s="100"/>
      <c r="D15" s="7"/>
      <c r="E15" s="102"/>
      <c r="F15" s="102"/>
      <c r="G15" s="102"/>
    </row>
    <row r="16" spans="1:11" ht="21" customHeight="1" x14ac:dyDescent="0.2">
      <c r="A16" s="115" t="s">
        <v>31</v>
      </c>
      <c r="B16" s="62"/>
      <c r="C16" s="62"/>
      <c r="D16" s="62"/>
      <c r="E16" s="62"/>
      <c r="F16" s="62"/>
      <c r="G16" s="62"/>
      <c r="H16" s="116"/>
    </row>
    <row r="17" spans="1:10" x14ac:dyDescent="0.2">
      <c r="A17" s="11"/>
      <c r="B17" s="22"/>
      <c r="C17" s="8"/>
      <c r="D17" s="9" t="s">
        <v>32</v>
      </c>
      <c r="E17" s="8"/>
      <c r="F17" s="8"/>
      <c r="G17" s="35"/>
    </row>
    <row r="18" spans="1:10" x14ac:dyDescent="0.2">
      <c r="A18" s="10" t="s">
        <v>33</v>
      </c>
      <c r="B18" s="30"/>
      <c r="D18" s="12" t="s">
        <v>34</v>
      </c>
      <c r="F18" s="12" t="s">
        <v>35</v>
      </c>
      <c r="G18" s="29"/>
      <c r="I18" s="53" t="s">
        <v>36</v>
      </c>
      <c r="J18" s="53" t="s">
        <v>37</v>
      </c>
    </row>
    <row r="19" spans="1:10" ht="20.25" customHeight="1" x14ac:dyDescent="0.2">
      <c r="A19" s="11" t="s">
        <v>38</v>
      </c>
      <c r="B19" s="3" t="s">
        <v>39</v>
      </c>
      <c r="D19" s="13">
        <f>+'I. Meetings &amp; Events'!E19</f>
        <v>0</v>
      </c>
      <c r="E19" s="33" t="s">
        <v>40</v>
      </c>
      <c r="F19" s="26">
        <v>245</v>
      </c>
      <c r="G19" s="36">
        <f t="shared" ref="G19:G26" si="0">+D19/F19</f>
        <v>0</v>
      </c>
      <c r="I19" s="52">
        <f>+'I. Meetings &amp; Events'!H19</f>
        <v>0</v>
      </c>
      <c r="J19" s="52">
        <f>+'I. Meetings &amp; Events'!J19</f>
        <v>0</v>
      </c>
    </row>
    <row r="20" spans="1:10" ht="20.25" customHeight="1" x14ac:dyDescent="0.2">
      <c r="A20" s="11" t="s">
        <v>41</v>
      </c>
      <c r="B20" s="3" t="s">
        <v>42</v>
      </c>
      <c r="D20" s="13">
        <f>+'II. Legislative Activities'!E20</f>
        <v>0</v>
      </c>
      <c r="E20" s="33" t="s">
        <v>40</v>
      </c>
      <c r="F20" s="26">
        <v>300</v>
      </c>
      <c r="G20" s="36">
        <f t="shared" si="0"/>
        <v>0</v>
      </c>
      <c r="I20" s="52">
        <f>+'II. Legislative Activities'!H20</f>
        <v>0</v>
      </c>
      <c r="J20" s="52">
        <f>+'II. Legislative Activities'!J20</f>
        <v>0</v>
      </c>
    </row>
    <row r="21" spans="1:10" ht="20.25" customHeight="1" x14ac:dyDescent="0.2">
      <c r="A21" s="11" t="s">
        <v>43</v>
      </c>
      <c r="B21" s="3" t="s">
        <v>44</v>
      </c>
      <c r="D21" s="13">
        <f>+'III. Newsletter~Website'!E18</f>
        <v>0</v>
      </c>
      <c r="E21" s="33" t="s">
        <v>40</v>
      </c>
      <c r="F21" s="26">
        <v>270</v>
      </c>
      <c r="G21" s="36">
        <f t="shared" si="0"/>
        <v>0</v>
      </c>
      <c r="I21" s="52">
        <f>+'III. Newsletter~Website'!H18</f>
        <v>0</v>
      </c>
      <c r="J21" s="52">
        <f>+'III. Newsletter~Website'!J18</f>
        <v>0</v>
      </c>
    </row>
    <row r="22" spans="1:10" ht="20.25" customHeight="1" x14ac:dyDescent="0.2">
      <c r="A22" s="11" t="s">
        <v>45</v>
      </c>
      <c r="B22" s="3" t="s">
        <v>46</v>
      </c>
      <c r="D22" s="13">
        <f>+'IV. Media Relations'!E16</f>
        <v>0</v>
      </c>
      <c r="E22" s="33" t="s">
        <v>40</v>
      </c>
      <c r="F22" s="26">
        <v>190</v>
      </c>
      <c r="G22" s="36">
        <f t="shared" si="0"/>
        <v>0</v>
      </c>
      <c r="I22" s="52">
        <f>+'IV. Media Relations'!H16</f>
        <v>0</v>
      </c>
      <c r="J22" s="52">
        <f>+'IV. Media Relations'!J16</f>
        <v>0</v>
      </c>
    </row>
    <row r="23" spans="1:10" ht="20.25" customHeight="1" x14ac:dyDescent="0.2">
      <c r="A23" s="11" t="s">
        <v>47</v>
      </c>
      <c r="B23" s="3" t="s">
        <v>48</v>
      </c>
      <c r="D23" s="13">
        <f>+'V. Membership'!E13</f>
        <v>0</v>
      </c>
      <c r="E23" s="33" t="s">
        <v>40</v>
      </c>
      <c r="F23" s="26">
        <v>175</v>
      </c>
      <c r="G23" s="36">
        <f t="shared" si="0"/>
        <v>0</v>
      </c>
      <c r="I23" s="52">
        <f>+'V. Membership'!H13</f>
        <v>0</v>
      </c>
      <c r="J23" s="52">
        <f>+'V. Membership'!J13</f>
        <v>0</v>
      </c>
    </row>
    <row r="24" spans="1:10" ht="19.5" customHeight="1" x14ac:dyDescent="0.2">
      <c r="A24" s="11" t="s">
        <v>49</v>
      </c>
      <c r="B24" s="3" t="s">
        <v>50</v>
      </c>
      <c r="D24" s="13">
        <f>+'VI. Public Service'!E21</f>
        <v>0</v>
      </c>
      <c r="E24" s="33" t="s">
        <v>40</v>
      </c>
      <c r="F24" s="26">
        <v>150</v>
      </c>
      <c r="G24" s="36">
        <f t="shared" si="0"/>
        <v>0</v>
      </c>
      <c r="I24" s="52">
        <f>+'VI. Public Service'!H21</f>
        <v>0</v>
      </c>
      <c r="J24" s="52">
        <f>+'VI. Public Service'!J21</f>
        <v>0</v>
      </c>
    </row>
    <row r="25" spans="1:10" ht="20.25" customHeight="1" x14ac:dyDescent="0.2">
      <c r="A25" s="11" t="s">
        <v>51</v>
      </c>
      <c r="B25" s="3" t="s">
        <v>52</v>
      </c>
      <c r="D25" s="13">
        <f>+'VII. GRIP'!E23</f>
        <v>0</v>
      </c>
      <c r="E25" s="33" t="s">
        <v>40</v>
      </c>
      <c r="F25" s="26">
        <v>275</v>
      </c>
      <c r="G25" s="36">
        <f t="shared" si="0"/>
        <v>0</v>
      </c>
      <c r="I25" s="52">
        <f>+'VII. GRIP'!H23</f>
        <v>0</v>
      </c>
      <c r="J25" s="52">
        <f>+'VII. GRIP'!J23</f>
        <v>0</v>
      </c>
    </row>
    <row r="26" spans="1:10" ht="20.25" customHeight="1" x14ac:dyDescent="0.2">
      <c r="A26" s="11" t="s">
        <v>53</v>
      </c>
      <c r="B26" s="3" t="s">
        <v>54</v>
      </c>
      <c r="D26" s="13">
        <f>+'IX. Special Event Attendance'!E18</f>
        <v>0</v>
      </c>
      <c r="E26" s="33" t="s">
        <v>40</v>
      </c>
      <c r="F26" s="26">
        <v>215</v>
      </c>
      <c r="G26" s="36">
        <f t="shared" si="0"/>
        <v>0</v>
      </c>
      <c r="I26" s="52">
        <f>+'IX. Special Event Attendance'!H18</f>
        <v>0</v>
      </c>
      <c r="J26" s="52">
        <f>+'IX. Special Event Attendance'!J18</f>
        <v>0</v>
      </c>
    </row>
    <row r="27" spans="1:10" ht="20.25" customHeight="1" x14ac:dyDescent="0.2">
      <c r="A27" s="11" t="s">
        <v>55</v>
      </c>
      <c r="B27" s="3" t="s">
        <v>56</v>
      </c>
      <c r="D27" s="13">
        <f>+'IX. Special Event Attendance'!E19</f>
        <v>0</v>
      </c>
      <c r="E27" s="33" t="s">
        <v>40</v>
      </c>
      <c r="F27" s="26">
        <v>300</v>
      </c>
      <c r="G27" s="36">
        <f t="shared" ref="G27" si="1">+D27/F27</f>
        <v>0</v>
      </c>
      <c r="I27" s="52">
        <f>+'IX. Special Event Attendance'!H19</f>
        <v>0</v>
      </c>
      <c r="J27" s="52">
        <f>+'IX. Special Event Attendance'!J19</f>
        <v>0</v>
      </c>
    </row>
    <row r="28" spans="1:10" ht="20.25" customHeight="1" x14ac:dyDescent="0.2">
      <c r="A28" s="11" t="s">
        <v>57</v>
      </c>
      <c r="B28" s="3" t="s">
        <v>58</v>
      </c>
      <c r="D28" s="13">
        <f>+'IX. Special Event Attendance'!E20</f>
        <v>0</v>
      </c>
      <c r="E28" s="33" t="s">
        <v>40</v>
      </c>
      <c r="F28" s="26">
        <v>110</v>
      </c>
      <c r="G28" s="36">
        <f t="shared" ref="G28" si="2">+D28/F28</f>
        <v>0</v>
      </c>
      <c r="I28" s="52">
        <f>+'IX. Special Event Attendance'!H20</f>
        <v>0</v>
      </c>
      <c r="J28" s="52">
        <f>+'IX. Special Event Attendance'!J20</f>
        <v>0</v>
      </c>
    </row>
    <row r="29" spans="1:10" ht="12" customHeight="1" x14ac:dyDescent="0.2">
      <c r="G29" s="29"/>
      <c r="I29" s="52"/>
      <c r="J29" s="52"/>
    </row>
    <row r="30" spans="1:10" ht="20.25" customHeight="1" x14ac:dyDescent="0.2">
      <c r="A30" s="11"/>
      <c r="B30" s="3" t="s">
        <v>59</v>
      </c>
      <c r="D30" s="12"/>
      <c r="F30" s="26"/>
      <c r="G30" s="29"/>
      <c r="I30" s="52"/>
      <c r="J30" s="52"/>
    </row>
    <row r="31" spans="1:10" ht="20.25" customHeight="1" x14ac:dyDescent="0.2">
      <c r="A31" s="11"/>
      <c r="B31" s="34" t="s">
        <v>60</v>
      </c>
      <c r="D31" s="13">
        <f>+'XI.Other - Bonus'!D10</f>
        <v>0</v>
      </c>
      <c r="E31" s="33" t="s">
        <v>40</v>
      </c>
      <c r="F31" s="26">
        <v>50</v>
      </c>
      <c r="G31" s="36"/>
      <c r="I31" s="52">
        <f>+'[1]IX.Other - Bonus'!G18</f>
        <v>0</v>
      </c>
      <c r="J31" s="52">
        <f>+'[1]IX.Other - Bonus'!I18</f>
        <v>0</v>
      </c>
    </row>
    <row r="32" spans="1:10" ht="22.5" customHeight="1" x14ac:dyDescent="0.2">
      <c r="B32" s="14"/>
      <c r="C32" s="7" t="s">
        <v>61</v>
      </c>
      <c r="D32" s="105">
        <f>SUM(D19:D31)</f>
        <v>0</v>
      </c>
      <c r="F32" s="26">
        <f>SUM(F19:F31)</f>
        <v>2280</v>
      </c>
      <c r="G32" s="36">
        <f>+D32/F32</f>
        <v>0</v>
      </c>
      <c r="I32" s="52">
        <f>SUM(I21:I31)</f>
        <v>0</v>
      </c>
      <c r="J32" s="52">
        <f>SUM(J21:J31)</f>
        <v>0</v>
      </c>
    </row>
  </sheetData>
  <mergeCells count="3">
    <mergeCell ref="A3:G3"/>
    <mergeCell ref="A14:G14"/>
    <mergeCell ref="B1:G1"/>
  </mergeCells>
  <phoneticPr fontId="6" type="noConversion"/>
  <pageMargins left="0.5" right="0.25" top="0.73" bottom="0.69" header="0.42" footer="0.38"/>
  <pageSetup orientation="portrait" r:id="rId1"/>
  <headerFooter alignWithMargins="0">
    <oddFooter>&amp;RTAHU Chapter of the Year Award -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zoomScaleNormal="100" zoomScalePageLayoutView="150" workbookViewId="0">
      <selection activeCell="G3" sqref="G3"/>
    </sheetView>
  </sheetViews>
  <sheetFormatPr baseColWidth="10" defaultColWidth="8.83203125" defaultRowHeight="16" x14ac:dyDescent="0.2"/>
  <cols>
    <col min="1" max="1" width="4.83203125" customWidth="1"/>
    <col min="2" max="2" width="80.6640625" customWidth="1"/>
    <col min="3" max="3" width="5.6640625" style="4" customWidth="1"/>
    <col min="4" max="4" width="14.83203125" style="1" bestFit="1" customWidth="1"/>
    <col min="5" max="5" width="5.6640625" style="4" customWidth="1"/>
    <col min="6" max="6" width="15.83203125" style="41" bestFit="1" customWidth="1"/>
    <col min="7" max="7" width="19.1640625" style="11" bestFit="1" customWidth="1"/>
    <col min="8" max="8" width="20.1640625" style="11" bestFit="1" customWidth="1"/>
    <col min="9" max="9" width="25.1640625" style="11" bestFit="1" customWidth="1"/>
    <col min="10" max="10" width="20.1640625" style="11" bestFit="1" customWidth="1"/>
    <col min="11" max="11" width="25.1640625" style="11" bestFit="1" customWidth="1"/>
  </cols>
  <sheetData>
    <row r="1" spans="1:11" ht="51" customHeight="1" x14ac:dyDescent="0.2">
      <c r="A1" s="89"/>
      <c r="B1" s="122" t="s">
        <v>20</v>
      </c>
      <c r="C1" s="122"/>
      <c r="D1" s="122"/>
      <c r="E1" s="122"/>
      <c r="F1" s="122"/>
      <c r="G1" s="3"/>
    </row>
    <row r="2" spans="1:11" ht="23" x14ac:dyDescent="0.2">
      <c r="B2" s="60" t="s">
        <v>22</v>
      </c>
      <c r="C2" s="91"/>
      <c r="D2" s="91"/>
      <c r="E2" s="91"/>
      <c r="F2" s="90"/>
    </row>
    <row r="3" spans="1:11" s="17" customFormat="1" ht="22.25" customHeight="1" x14ac:dyDescent="0.2">
      <c r="A3" s="16" t="s">
        <v>62</v>
      </c>
      <c r="C3" s="18"/>
      <c r="D3" s="19"/>
      <c r="E3" s="18"/>
      <c r="F3" s="95"/>
      <c r="G3" s="118" t="s">
        <v>63</v>
      </c>
      <c r="H3" s="53" t="s">
        <v>64</v>
      </c>
      <c r="I3" s="53" t="s">
        <v>65</v>
      </c>
      <c r="J3" s="53" t="s">
        <v>66</v>
      </c>
      <c r="K3" s="53" t="s">
        <v>67</v>
      </c>
    </row>
    <row r="4" spans="1:11" s="3" customFormat="1" ht="96" customHeight="1" x14ac:dyDescent="0.2">
      <c r="A4" s="20" t="s">
        <v>68</v>
      </c>
      <c r="B4" s="51" t="s">
        <v>69</v>
      </c>
      <c r="C4" s="80"/>
      <c r="D4" s="7" t="s">
        <v>70</v>
      </c>
      <c r="E4" s="5">
        <f>IF(+C4&gt;1,50,(C4*50))</f>
        <v>0</v>
      </c>
      <c r="F4" s="6" t="s">
        <v>71</v>
      </c>
      <c r="G4" s="82"/>
      <c r="H4" s="53"/>
      <c r="I4" s="53"/>
      <c r="J4" s="53"/>
      <c r="K4" s="53"/>
    </row>
    <row r="5" spans="1:11" s="67" customFormat="1" ht="98" x14ac:dyDescent="0.15">
      <c r="B5" s="68" t="s">
        <v>72</v>
      </c>
      <c r="C5" s="69"/>
      <c r="D5" s="70"/>
      <c r="E5" s="71"/>
      <c r="F5" s="93"/>
      <c r="G5" s="55"/>
      <c r="H5" s="55"/>
      <c r="I5" s="55"/>
      <c r="J5" s="55"/>
      <c r="K5" s="55"/>
    </row>
    <row r="6" spans="1:11" ht="10" customHeight="1" x14ac:dyDescent="0.2">
      <c r="G6" s="54"/>
      <c r="H6" s="54"/>
      <c r="I6" s="54"/>
      <c r="J6" s="54"/>
      <c r="K6" s="54"/>
    </row>
    <row r="7" spans="1:11" s="3" customFormat="1" x14ac:dyDescent="0.2">
      <c r="A7" s="20" t="s">
        <v>73</v>
      </c>
      <c r="B7" s="3" t="s">
        <v>74</v>
      </c>
      <c r="C7" s="15"/>
      <c r="D7" s="7" t="s">
        <v>75</v>
      </c>
      <c r="E7" s="5">
        <f>IF(+C7&gt;12,60,(C7*5))</f>
        <v>0</v>
      </c>
      <c r="F7" s="6" t="s">
        <v>76</v>
      </c>
      <c r="G7" s="53"/>
      <c r="H7" s="53"/>
      <c r="I7" s="53"/>
      <c r="J7" s="53"/>
      <c r="K7" s="53"/>
    </row>
    <row r="8" spans="1:11" s="67" customFormat="1" ht="95" customHeight="1" x14ac:dyDescent="0.15">
      <c r="A8" s="72"/>
      <c r="B8" s="68" t="s">
        <v>77</v>
      </c>
      <c r="C8" s="86"/>
      <c r="E8" s="87"/>
      <c r="F8" s="93"/>
      <c r="G8" s="88"/>
      <c r="H8" s="55"/>
      <c r="I8" s="55"/>
      <c r="J8" s="55"/>
      <c r="K8" s="55"/>
    </row>
    <row r="9" spans="1:11" ht="10" customHeight="1" x14ac:dyDescent="0.2">
      <c r="G9" s="54"/>
      <c r="H9" s="54"/>
      <c r="I9" s="54"/>
      <c r="J9" s="54"/>
      <c r="K9" s="54"/>
    </row>
    <row r="10" spans="1:11" s="3" customFormat="1" x14ac:dyDescent="0.2">
      <c r="A10" s="20" t="s">
        <v>78</v>
      </c>
      <c r="B10" s="3" t="s">
        <v>79</v>
      </c>
      <c r="C10" s="15"/>
      <c r="D10" s="7" t="s">
        <v>80</v>
      </c>
      <c r="E10" s="5">
        <f>IF(+C10&gt;1,25,(C10*25))</f>
        <v>0</v>
      </c>
      <c r="F10" s="6" t="s">
        <v>81</v>
      </c>
      <c r="G10" s="53"/>
      <c r="H10" s="53"/>
      <c r="I10" s="53"/>
      <c r="J10" s="53"/>
      <c r="K10" s="53"/>
    </row>
    <row r="11" spans="1:11" s="67" customFormat="1" ht="84" x14ac:dyDescent="0.15">
      <c r="A11" s="72"/>
      <c r="B11" s="68" t="s">
        <v>82</v>
      </c>
      <c r="C11" s="69"/>
      <c r="D11" s="70"/>
      <c r="E11" s="73"/>
      <c r="F11" s="93"/>
      <c r="G11" s="55"/>
      <c r="H11" s="55"/>
      <c r="I11" s="55"/>
      <c r="J11" s="55"/>
      <c r="K11" s="55"/>
    </row>
    <row r="12" spans="1:11" ht="10" customHeight="1" x14ac:dyDescent="0.2">
      <c r="G12" s="54"/>
      <c r="H12" s="54"/>
      <c r="I12" s="54"/>
      <c r="J12" s="54"/>
      <c r="K12" s="54"/>
    </row>
    <row r="13" spans="1:11" s="3" customFormat="1" x14ac:dyDescent="0.2">
      <c r="A13" s="20" t="s">
        <v>83</v>
      </c>
      <c r="B13" s="3" t="s">
        <v>84</v>
      </c>
      <c r="C13" s="15"/>
      <c r="D13" s="7" t="s">
        <v>75</v>
      </c>
      <c r="E13" s="5">
        <f>IF(+C13&gt;12,60,(C13*5))</f>
        <v>0</v>
      </c>
      <c r="F13" s="6" t="s">
        <v>76</v>
      </c>
      <c r="G13" s="53"/>
      <c r="H13" s="53"/>
      <c r="I13" s="53"/>
      <c r="J13" s="53"/>
      <c r="K13" s="53"/>
    </row>
    <row r="14" spans="1:11" s="67" customFormat="1" ht="42" x14ac:dyDescent="0.15">
      <c r="A14" s="72"/>
      <c r="B14" s="68" t="s">
        <v>85</v>
      </c>
      <c r="C14" s="69"/>
      <c r="D14" s="70"/>
      <c r="E14" s="73"/>
      <c r="F14" s="93"/>
      <c r="G14" s="55"/>
      <c r="H14" s="55"/>
      <c r="I14" s="55"/>
      <c r="J14" s="55"/>
      <c r="K14" s="55"/>
    </row>
    <row r="15" spans="1:11" ht="10" customHeight="1" x14ac:dyDescent="0.2">
      <c r="B15" s="65"/>
      <c r="G15" s="54"/>
      <c r="H15" s="54"/>
      <c r="I15" s="54"/>
      <c r="J15" s="54"/>
      <c r="K15" s="54"/>
    </row>
    <row r="16" spans="1:11" s="3" customFormat="1" ht="65" customHeight="1" x14ac:dyDescent="0.2">
      <c r="A16" s="20" t="s">
        <v>86</v>
      </c>
      <c r="B16" s="51" t="s">
        <v>87</v>
      </c>
      <c r="C16" s="15"/>
      <c r="D16" s="7" t="s">
        <v>75</v>
      </c>
      <c r="E16" s="5">
        <f>IF(+C16&gt;10,50,(C16*5))</f>
        <v>0</v>
      </c>
      <c r="F16" s="6" t="s">
        <v>71</v>
      </c>
      <c r="G16" s="53"/>
      <c r="H16" s="53"/>
      <c r="I16" s="53"/>
      <c r="J16" s="53"/>
      <c r="K16" s="53"/>
    </row>
    <row r="17" spans="1:11" ht="68.5" customHeight="1" x14ac:dyDescent="0.2">
      <c r="A17" s="2"/>
      <c r="B17" s="64" t="s">
        <v>88</v>
      </c>
      <c r="C17" s="21"/>
      <c r="G17" s="54"/>
      <c r="H17" s="54"/>
      <c r="I17" s="54"/>
      <c r="J17" s="54"/>
      <c r="K17" s="54"/>
    </row>
    <row r="18" spans="1:11" ht="10" customHeight="1" x14ac:dyDescent="0.2">
      <c r="A18" s="20"/>
      <c r="B18" s="3"/>
      <c r="D18" s="7"/>
      <c r="F18" s="6"/>
      <c r="G18" s="54"/>
      <c r="H18" s="54"/>
      <c r="I18" s="54"/>
      <c r="J18" s="54"/>
      <c r="K18" s="54"/>
    </row>
    <row r="19" spans="1:11" ht="18.75" customHeight="1" x14ac:dyDescent="0.2">
      <c r="B19" s="7" t="s">
        <v>89</v>
      </c>
      <c r="E19" s="5">
        <f>SUM(E4:E18)</f>
        <v>0</v>
      </c>
      <c r="G19" s="53"/>
      <c r="H19" s="53">
        <f>SUM(H4:H18)</f>
        <v>0</v>
      </c>
      <c r="I19" s="53"/>
      <c r="J19" s="53">
        <f>SUM(J4:J18)</f>
        <v>0</v>
      </c>
      <c r="K19" s="53"/>
    </row>
  </sheetData>
  <mergeCells count="1">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tabSelected="1" zoomScaleNormal="100" workbookViewId="0">
      <selection activeCell="B17" sqref="B17"/>
    </sheetView>
  </sheetViews>
  <sheetFormatPr baseColWidth="10" defaultColWidth="8.83203125" defaultRowHeight="16" x14ac:dyDescent="0.2"/>
  <cols>
    <col min="1" max="1" width="4.83203125" customWidth="1"/>
    <col min="2" max="2" width="80.6640625" customWidth="1"/>
    <col min="3" max="3" width="5.6640625" style="4" customWidth="1"/>
    <col min="4" max="4" width="14.83203125" style="1" bestFit="1" customWidth="1"/>
    <col min="5" max="5" width="5.6640625" style="4" customWidth="1"/>
    <col min="6" max="6" width="15.83203125" style="6" bestFit="1" customWidth="1"/>
    <col min="7" max="7" width="17" style="11" bestFit="1" customWidth="1"/>
    <col min="8" max="8" width="17.1640625" style="11" bestFit="1" customWidth="1"/>
    <col min="9" max="9" width="22.5" style="11" bestFit="1" customWidth="1"/>
    <col min="10" max="10" width="18.1640625" style="11" bestFit="1" customWidth="1"/>
    <col min="11" max="11" width="22.5" style="11" bestFit="1" customWidth="1"/>
  </cols>
  <sheetData>
    <row r="1" spans="1:11" ht="51" customHeight="1" x14ac:dyDescent="0.2">
      <c r="A1" s="89"/>
      <c r="B1" s="122" t="s">
        <v>20</v>
      </c>
      <c r="C1" s="122"/>
      <c r="D1" s="122"/>
      <c r="E1" s="122"/>
      <c r="F1" s="122"/>
      <c r="G1" s="3"/>
    </row>
    <row r="2" spans="1:11" ht="23" x14ac:dyDescent="0.2">
      <c r="B2" s="60" t="s">
        <v>22</v>
      </c>
      <c r="C2" s="91"/>
      <c r="D2" s="91"/>
      <c r="E2" s="91"/>
      <c r="F2" s="90"/>
    </row>
    <row r="3" spans="1:11" s="17" customFormat="1" ht="22.25" customHeight="1" x14ac:dyDescent="0.2">
      <c r="A3" s="16" t="s">
        <v>90</v>
      </c>
      <c r="C3" s="18"/>
      <c r="D3" s="19"/>
      <c r="E3" s="18"/>
      <c r="F3" s="6"/>
      <c r="G3" s="118" t="s">
        <v>63</v>
      </c>
      <c r="H3" s="53" t="s">
        <v>91</v>
      </c>
      <c r="I3" s="53" t="s">
        <v>65</v>
      </c>
      <c r="J3" s="53" t="s">
        <v>66</v>
      </c>
      <c r="K3" s="53" t="s">
        <v>67</v>
      </c>
    </row>
    <row r="4" spans="1:11" s="3" customFormat="1" ht="48.5" customHeight="1" x14ac:dyDescent="0.2">
      <c r="A4" s="20" t="s">
        <v>68</v>
      </c>
      <c r="B4" s="109" t="s">
        <v>92</v>
      </c>
      <c r="C4" s="80"/>
      <c r="D4" s="7" t="s">
        <v>93</v>
      </c>
      <c r="E4" s="5">
        <f>IF(+C4&gt;5,50,(C4*10))</f>
        <v>0</v>
      </c>
      <c r="F4" s="6" t="s">
        <v>71</v>
      </c>
      <c r="G4" s="82"/>
      <c r="H4" s="53"/>
      <c r="I4" s="53"/>
      <c r="J4" s="53"/>
      <c r="K4" s="53"/>
    </row>
    <row r="5" spans="1:11" s="67" customFormat="1" ht="123.5" customHeight="1" x14ac:dyDescent="0.15">
      <c r="A5" s="72"/>
      <c r="B5" s="68" t="s">
        <v>94</v>
      </c>
      <c r="C5" s="69"/>
      <c r="D5" s="70"/>
      <c r="E5" s="73"/>
      <c r="F5" s="93"/>
      <c r="G5" s="55"/>
      <c r="H5" s="55"/>
      <c r="I5" s="55"/>
      <c r="J5" s="55"/>
      <c r="K5" s="55"/>
    </row>
    <row r="6" spans="1:11" ht="10" customHeight="1" x14ac:dyDescent="0.2">
      <c r="A6" s="20"/>
      <c r="B6" s="25"/>
      <c r="D6" s="7"/>
      <c r="G6" s="54"/>
      <c r="H6" s="54"/>
      <c r="I6" s="54"/>
      <c r="J6" s="54"/>
      <c r="K6" s="54"/>
    </row>
    <row r="7" spans="1:11" s="3" customFormat="1" ht="63.5" customHeight="1" x14ac:dyDescent="0.2">
      <c r="A7" s="20" t="s">
        <v>73</v>
      </c>
      <c r="B7" s="109" t="s">
        <v>95</v>
      </c>
      <c r="C7" s="15"/>
      <c r="D7" s="7" t="s">
        <v>80</v>
      </c>
      <c r="E7" s="5">
        <f>IF(+C7&gt;1,25,(C7*25))</f>
        <v>0</v>
      </c>
      <c r="F7" s="6" t="s">
        <v>81</v>
      </c>
      <c r="G7" s="53"/>
      <c r="H7" s="53"/>
      <c r="I7" s="53"/>
      <c r="J7" s="53"/>
      <c r="K7" s="53"/>
    </row>
    <row r="8" spans="1:11" s="67" customFormat="1" ht="42" x14ac:dyDescent="0.15">
      <c r="A8" s="72"/>
      <c r="B8" s="68" t="s">
        <v>96</v>
      </c>
      <c r="C8" s="86"/>
      <c r="E8" s="87"/>
      <c r="F8" s="93"/>
      <c r="G8" s="88"/>
      <c r="H8" s="55"/>
      <c r="I8" s="55"/>
      <c r="J8" s="55"/>
      <c r="K8" s="55"/>
    </row>
    <row r="9" spans="1:11" ht="10" customHeight="1" x14ac:dyDescent="0.2">
      <c r="A9" s="20"/>
      <c r="B9" s="25"/>
      <c r="D9" s="7"/>
      <c r="G9" s="54"/>
      <c r="H9" s="54"/>
      <c r="I9" s="54"/>
      <c r="J9" s="54"/>
      <c r="K9" s="54"/>
    </row>
    <row r="10" spans="1:11" s="3" customFormat="1" x14ac:dyDescent="0.2">
      <c r="A10" s="20" t="s">
        <v>78</v>
      </c>
      <c r="B10" s="3" t="s">
        <v>97</v>
      </c>
      <c r="C10" s="15"/>
      <c r="D10" s="7" t="s">
        <v>93</v>
      </c>
      <c r="E10" s="5">
        <f>IF(+C10&gt;5,50,(C10*10))</f>
        <v>0</v>
      </c>
      <c r="F10" s="6" t="s">
        <v>71</v>
      </c>
      <c r="G10" s="53"/>
      <c r="H10" s="53"/>
      <c r="I10" s="53"/>
      <c r="J10" s="53"/>
      <c r="K10" s="53"/>
    </row>
    <row r="11" spans="1:11" s="67" customFormat="1" ht="42" x14ac:dyDescent="0.15">
      <c r="A11" s="72"/>
      <c r="B11" s="68" t="s">
        <v>98</v>
      </c>
      <c r="C11" s="69"/>
      <c r="D11" s="70"/>
      <c r="E11" s="73"/>
      <c r="F11" s="93"/>
      <c r="G11" s="55"/>
      <c r="H11" s="55"/>
      <c r="I11" s="55"/>
      <c r="J11" s="55"/>
      <c r="K11" s="55"/>
    </row>
    <row r="12" spans="1:11" ht="10" customHeight="1" x14ac:dyDescent="0.2">
      <c r="A12" s="20"/>
      <c r="B12" s="25"/>
      <c r="D12" s="7"/>
      <c r="G12" s="54"/>
      <c r="H12" s="54"/>
      <c r="I12" s="54"/>
      <c r="J12" s="54"/>
      <c r="K12" s="54"/>
    </row>
    <row r="13" spans="1:11" x14ac:dyDescent="0.2">
      <c r="A13" s="20" t="s">
        <v>83</v>
      </c>
      <c r="B13" s="3" t="s">
        <v>99</v>
      </c>
      <c r="D13" s="7"/>
      <c r="G13" s="54"/>
      <c r="H13" s="54"/>
      <c r="I13" s="54"/>
      <c r="J13" s="54"/>
      <c r="K13" s="54"/>
    </row>
    <row r="14" spans="1:11" ht="28" x14ac:dyDescent="0.2">
      <c r="A14" s="20"/>
      <c r="B14" s="68" t="s">
        <v>100</v>
      </c>
      <c r="C14" s="15"/>
      <c r="D14" s="7" t="s">
        <v>80</v>
      </c>
      <c r="E14" s="5">
        <f>IF(+C14&gt;3,75,(C14*25))</f>
        <v>0</v>
      </c>
      <c r="F14" s="6" t="s">
        <v>101</v>
      </c>
      <c r="G14" s="53"/>
      <c r="H14" s="53"/>
      <c r="I14" s="53"/>
      <c r="J14" s="53"/>
      <c r="K14" s="53"/>
    </row>
    <row r="15" spans="1:11" ht="10" customHeight="1" x14ac:dyDescent="0.2">
      <c r="A15" s="20"/>
      <c r="B15" s="25"/>
      <c r="D15" s="7"/>
      <c r="G15" s="54"/>
      <c r="H15" s="54"/>
      <c r="I15" s="54"/>
      <c r="J15" s="54"/>
      <c r="K15" s="54"/>
    </row>
    <row r="16" spans="1:11" x14ac:dyDescent="0.2">
      <c r="A16" s="130" t="s">
        <v>86</v>
      </c>
      <c r="B16" s="131" t="s">
        <v>241</v>
      </c>
      <c r="C16" s="132"/>
      <c r="D16" s="7"/>
      <c r="G16" s="54"/>
      <c r="H16" s="54"/>
      <c r="I16" s="54"/>
      <c r="J16" s="54"/>
      <c r="K16" s="54"/>
    </row>
    <row r="17" spans="1:11" ht="28" x14ac:dyDescent="0.2">
      <c r="A17" s="133"/>
      <c r="B17" s="129" t="s">
        <v>242</v>
      </c>
      <c r="C17" s="134"/>
      <c r="D17" s="7" t="s">
        <v>93</v>
      </c>
      <c r="E17" s="5">
        <f>IF(+C17&gt;10,100,(C17*10))</f>
        <v>0</v>
      </c>
      <c r="F17" s="6" t="s">
        <v>102</v>
      </c>
      <c r="G17" s="53"/>
      <c r="H17" s="53"/>
      <c r="I17" s="53"/>
      <c r="J17" s="53"/>
      <c r="K17" s="53"/>
    </row>
    <row r="18" spans="1:11" s="67" customFormat="1" x14ac:dyDescent="0.2">
      <c r="A18" s="135"/>
      <c r="B18" s="131"/>
      <c r="C18" s="136"/>
      <c r="D18" s="74"/>
      <c r="E18" s="73"/>
      <c r="F18" s="94"/>
      <c r="G18" s="55"/>
      <c r="H18" s="55"/>
      <c r="I18" s="55"/>
      <c r="J18" s="55"/>
      <c r="K18" s="55"/>
    </row>
    <row r="19" spans="1:11" ht="10" customHeight="1" x14ac:dyDescent="0.2">
      <c r="A19" s="20"/>
      <c r="D19" s="7"/>
      <c r="G19" s="54"/>
      <c r="H19" s="54"/>
      <c r="I19" s="54"/>
      <c r="J19" s="54"/>
      <c r="K19" s="54"/>
    </row>
    <row r="20" spans="1:11" ht="22.25" customHeight="1" x14ac:dyDescent="0.2">
      <c r="B20" s="7" t="s">
        <v>103</v>
      </c>
      <c r="E20" s="5">
        <f>SUM(E4:E19)</f>
        <v>0</v>
      </c>
      <c r="G20" s="53"/>
      <c r="H20" s="53">
        <f>SUM(H4:H19)</f>
        <v>0</v>
      </c>
      <c r="I20" s="53"/>
      <c r="J20" s="53">
        <f>SUM(J4:J19)</f>
        <v>0</v>
      </c>
      <c r="K20" s="53"/>
    </row>
    <row r="21" spans="1:11" x14ac:dyDescent="0.2">
      <c r="B21" s="48"/>
    </row>
  </sheetData>
  <mergeCells count="1">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zoomScaleNormal="100" workbookViewId="0">
      <selection sqref="A1:XFD1"/>
    </sheetView>
  </sheetViews>
  <sheetFormatPr baseColWidth="10" defaultColWidth="8.83203125" defaultRowHeight="16" x14ac:dyDescent="0.2"/>
  <cols>
    <col min="1" max="1" width="4.83203125" customWidth="1"/>
    <col min="2" max="2" width="80.6640625" customWidth="1"/>
    <col min="3" max="3" width="5.6640625" style="4" customWidth="1"/>
    <col min="4" max="4" width="14.83203125" style="1" bestFit="1" customWidth="1"/>
    <col min="5" max="5" width="5.6640625" style="4" customWidth="1"/>
    <col min="6" max="6" width="15.83203125" style="41" bestFit="1" customWidth="1"/>
    <col min="7" max="7" width="17" style="11" bestFit="1" customWidth="1"/>
    <col min="8" max="8" width="18.1640625" style="11" bestFit="1" customWidth="1"/>
    <col min="9" max="9" width="22.5" style="11" bestFit="1" customWidth="1"/>
    <col min="10" max="10" width="18.1640625" style="11" bestFit="1" customWidth="1"/>
    <col min="11" max="11" width="22.5" style="11" bestFit="1" customWidth="1"/>
    <col min="12" max="12" width="8.83203125" customWidth="1"/>
  </cols>
  <sheetData>
    <row r="1" spans="1:11" ht="51" customHeight="1" x14ac:dyDescent="0.2">
      <c r="A1" s="89"/>
      <c r="B1" s="122" t="s">
        <v>20</v>
      </c>
      <c r="C1" s="122"/>
      <c r="D1" s="122"/>
      <c r="E1" s="122"/>
      <c r="F1" s="122"/>
      <c r="G1" s="3"/>
    </row>
    <row r="2" spans="1:11" ht="23" x14ac:dyDescent="0.2">
      <c r="B2" s="60" t="s">
        <v>22</v>
      </c>
      <c r="C2" s="91"/>
      <c r="D2" s="91"/>
      <c r="E2" s="91"/>
      <c r="F2" s="90"/>
    </row>
    <row r="3" spans="1:11" s="16" customFormat="1" ht="22.25" customHeight="1" x14ac:dyDescent="0.2">
      <c r="A3" s="16" t="s">
        <v>104</v>
      </c>
      <c r="C3" s="18"/>
      <c r="D3" s="28"/>
      <c r="E3" s="18"/>
      <c r="F3" s="92"/>
      <c r="G3" s="118" t="s">
        <v>63</v>
      </c>
      <c r="H3" s="53" t="s">
        <v>64</v>
      </c>
      <c r="I3" s="53" t="s">
        <v>65</v>
      </c>
      <c r="J3" s="53" t="s">
        <v>66</v>
      </c>
      <c r="K3" s="53" t="s">
        <v>67</v>
      </c>
    </row>
    <row r="4" spans="1:11" s="3" customFormat="1" x14ac:dyDescent="0.2">
      <c r="A4" s="20" t="s">
        <v>68</v>
      </c>
      <c r="B4" s="3" t="s">
        <v>105</v>
      </c>
      <c r="C4" s="84"/>
      <c r="E4" s="81"/>
      <c r="F4" s="6"/>
      <c r="G4" s="82"/>
      <c r="H4" s="53"/>
      <c r="I4" s="53"/>
      <c r="J4" s="53"/>
      <c r="K4" s="53"/>
    </row>
    <row r="5" spans="1:11" s="3" customFormat="1" x14ac:dyDescent="0.2">
      <c r="A5" s="20"/>
      <c r="B5" s="3" t="s">
        <v>106</v>
      </c>
      <c r="C5" s="15"/>
      <c r="D5" s="7" t="s">
        <v>75</v>
      </c>
      <c r="E5" s="5">
        <f>IF(+C5&gt;12,60,(C5*5))</f>
        <v>0</v>
      </c>
      <c r="F5" s="6" t="s">
        <v>76</v>
      </c>
      <c r="G5" s="53"/>
      <c r="H5" s="53"/>
      <c r="I5" s="53"/>
      <c r="J5" s="53"/>
      <c r="K5" s="53"/>
    </row>
    <row r="6" spans="1:11" s="3" customFormat="1" x14ac:dyDescent="0.2">
      <c r="A6" s="20"/>
      <c r="B6" s="3" t="s">
        <v>107</v>
      </c>
      <c r="C6" s="15"/>
      <c r="D6" s="7" t="s">
        <v>93</v>
      </c>
      <c r="E6" s="5">
        <f>IF(+C6&gt;12,120,(C6*10))</f>
        <v>0</v>
      </c>
      <c r="F6" s="6" t="s">
        <v>108</v>
      </c>
      <c r="G6" s="53"/>
      <c r="H6" s="53"/>
      <c r="I6" s="53"/>
      <c r="J6" s="53"/>
      <c r="K6" s="53"/>
    </row>
    <row r="7" spans="1:11" s="67" customFormat="1" ht="60" customHeight="1" x14ac:dyDescent="0.15">
      <c r="A7" s="72"/>
      <c r="B7" s="68" t="s">
        <v>109</v>
      </c>
      <c r="C7" s="69"/>
      <c r="D7" s="70"/>
      <c r="E7" s="73"/>
      <c r="F7" s="93"/>
      <c r="G7" s="55"/>
      <c r="H7" s="55"/>
      <c r="I7" s="55"/>
      <c r="J7" s="55"/>
      <c r="K7" s="55"/>
    </row>
    <row r="8" spans="1:11" s="3" customFormat="1" ht="10" customHeight="1" x14ac:dyDescent="0.2">
      <c r="B8" s="27"/>
      <c r="C8" s="21"/>
      <c r="D8" s="1"/>
      <c r="E8" s="4"/>
      <c r="F8" s="41"/>
      <c r="G8" s="55"/>
      <c r="H8" s="54"/>
      <c r="I8" s="54"/>
      <c r="J8" s="54"/>
      <c r="K8" s="54"/>
    </row>
    <row r="9" spans="1:11" s="3" customFormat="1" x14ac:dyDescent="0.2">
      <c r="A9" s="20" t="s">
        <v>73</v>
      </c>
      <c r="B9" s="3" t="s">
        <v>110</v>
      </c>
      <c r="C9" s="15"/>
      <c r="D9" s="7" t="s">
        <v>70</v>
      </c>
      <c r="E9" s="5">
        <f>IF(+C9&gt;1,50,(C9*50))</f>
        <v>0</v>
      </c>
      <c r="F9" s="6" t="s">
        <v>71</v>
      </c>
      <c r="G9" s="53"/>
      <c r="H9" s="53"/>
      <c r="I9" s="53"/>
      <c r="J9" s="53"/>
      <c r="K9" s="53"/>
    </row>
    <row r="10" spans="1:11" s="67" customFormat="1" ht="42" x14ac:dyDescent="0.15">
      <c r="A10" s="72"/>
      <c r="B10" s="68" t="s">
        <v>111</v>
      </c>
      <c r="C10" s="69"/>
      <c r="D10" s="70"/>
      <c r="E10" s="73"/>
      <c r="F10" s="93"/>
      <c r="G10" s="55"/>
      <c r="H10" s="55"/>
      <c r="I10" s="55"/>
      <c r="J10" s="55"/>
      <c r="K10" s="55"/>
    </row>
    <row r="11" spans="1:11" s="3" customFormat="1" ht="10" customHeight="1" x14ac:dyDescent="0.2">
      <c r="B11" s="27"/>
      <c r="C11" s="21"/>
      <c r="D11" s="1"/>
      <c r="E11" s="4"/>
      <c r="F11" s="41"/>
      <c r="G11" s="55"/>
      <c r="H11" s="54"/>
      <c r="I11" s="54"/>
      <c r="J11" s="54"/>
      <c r="K11" s="54"/>
    </row>
    <row r="12" spans="1:11" s="3" customFormat="1" x14ac:dyDescent="0.2">
      <c r="A12" s="20" t="s">
        <v>78</v>
      </c>
      <c r="B12" s="3" t="s">
        <v>112</v>
      </c>
      <c r="C12" s="15"/>
      <c r="D12" s="7" t="s">
        <v>113</v>
      </c>
      <c r="E12" s="5">
        <f>IF(+C12&gt;1,15,(C12*15))</f>
        <v>0</v>
      </c>
      <c r="F12" s="6" t="s">
        <v>114</v>
      </c>
      <c r="G12" s="53"/>
      <c r="H12" s="53"/>
      <c r="I12" s="53"/>
      <c r="J12" s="53"/>
      <c r="K12" s="53"/>
    </row>
    <row r="13" spans="1:11" s="67" customFormat="1" ht="56" x14ac:dyDescent="0.15">
      <c r="A13" s="72"/>
      <c r="B13" s="68" t="s">
        <v>115</v>
      </c>
      <c r="C13" s="75"/>
      <c r="D13" s="74"/>
      <c r="E13" s="73"/>
      <c r="F13" s="94"/>
      <c r="G13" s="55"/>
      <c r="H13" s="55"/>
      <c r="I13" s="55"/>
      <c r="J13" s="55"/>
      <c r="K13" s="55"/>
    </row>
    <row r="14" spans="1:11" s="3" customFormat="1" ht="10" customHeight="1" x14ac:dyDescent="0.2">
      <c r="B14" s="27"/>
      <c r="C14" s="21"/>
      <c r="D14" s="1"/>
      <c r="E14" s="4"/>
      <c r="F14" s="41"/>
      <c r="G14" s="54"/>
      <c r="H14" s="54"/>
      <c r="I14" s="54"/>
      <c r="J14" s="54"/>
      <c r="K14" s="54"/>
    </row>
    <row r="15" spans="1:11" s="3" customFormat="1" x14ac:dyDescent="0.2">
      <c r="A15" s="20" t="s">
        <v>83</v>
      </c>
      <c r="B15" s="3" t="s">
        <v>116</v>
      </c>
      <c r="C15" s="15"/>
      <c r="D15" s="7" t="s">
        <v>80</v>
      </c>
      <c r="E15" s="5">
        <f>IF(+C15&gt;1,25,(C15*25))</f>
        <v>0</v>
      </c>
      <c r="F15" s="6" t="s">
        <v>81</v>
      </c>
      <c r="G15" s="53"/>
      <c r="H15" s="53"/>
      <c r="I15" s="53"/>
      <c r="J15" s="53"/>
      <c r="K15" s="53"/>
    </row>
    <row r="16" spans="1:11" s="67" customFormat="1" ht="28" x14ac:dyDescent="0.15">
      <c r="A16" s="72"/>
      <c r="B16" s="68" t="s">
        <v>117</v>
      </c>
      <c r="C16" s="75"/>
      <c r="D16" s="74"/>
      <c r="E16" s="73"/>
      <c r="F16" s="94"/>
      <c r="G16" s="55"/>
      <c r="H16" s="55"/>
      <c r="I16" s="55"/>
      <c r="J16" s="55"/>
      <c r="K16" s="55"/>
    </row>
    <row r="17" spans="2:11" s="3" customFormat="1" ht="10" customHeight="1" x14ac:dyDescent="0.2">
      <c r="B17" s="27"/>
      <c r="C17" s="21"/>
      <c r="D17" s="1"/>
      <c r="E17" s="4"/>
      <c r="F17" s="41"/>
      <c r="G17" s="54"/>
      <c r="H17" s="54"/>
      <c r="I17" s="54"/>
      <c r="J17" s="54"/>
      <c r="K17" s="54"/>
    </row>
    <row r="18" spans="2:11" s="3" customFormat="1" x14ac:dyDescent="0.2">
      <c r="B18" s="7" t="s">
        <v>118</v>
      </c>
      <c r="C18" s="4"/>
      <c r="D18" s="7"/>
      <c r="E18" s="5">
        <f>SUM(E4:E17)</f>
        <v>0</v>
      </c>
      <c r="F18" s="6"/>
      <c r="G18" s="53"/>
      <c r="H18" s="53">
        <f>SUM(H5:H17)</f>
        <v>0</v>
      </c>
      <c r="I18" s="53"/>
      <c r="J18" s="53">
        <f>SUM(J5:J17)</f>
        <v>0</v>
      </c>
      <c r="K18" s="53"/>
    </row>
    <row r="19" spans="2:11" s="3" customFormat="1" x14ac:dyDescent="0.2">
      <c r="C19" s="4"/>
      <c r="D19" s="7"/>
      <c r="E19" s="4"/>
      <c r="F19" s="6"/>
      <c r="G19" s="11"/>
      <c r="H19" s="11"/>
      <c r="I19" s="11"/>
      <c r="J19" s="11"/>
      <c r="K19" s="11"/>
    </row>
    <row r="20" spans="2:11" s="3" customFormat="1" x14ac:dyDescent="0.2">
      <c r="C20" s="4"/>
      <c r="D20" s="7"/>
      <c r="E20" s="4"/>
      <c r="F20" s="6"/>
      <c r="G20" s="11"/>
      <c r="H20" s="11"/>
      <c r="I20" s="11"/>
      <c r="J20" s="11"/>
      <c r="K20" s="11"/>
    </row>
    <row r="21" spans="2:11" s="3" customFormat="1" x14ac:dyDescent="0.2">
      <c r="C21" s="4"/>
      <c r="D21" s="7"/>
      <c r="E21" s="4"/>
      <c r="F21" s="6"/>
      <c r="G21" s="11"/>
      <c r="H21" s="11"/>
      <c r="I21" s="11"/>
      <c r="J21" s="11"/>
      <c r="K21" s="11"/>
    </row>
    <row r="22" spans="2:11" s="3" customFormat="1" x14ac:dyDescent="0.2">
      <c r="C22" s="4"/>
      <c r="D22" s="7"/>
      <c r="E22" s="4"/>
      <c r="F22" s="6"/>
      <c r="G22" s="11"/>
      <c r="H22" s="11"/>
      <c r="I22" s="11"/>
      <c r="J22" s="11"/>
      <c r="K22" s="11"/>
    </row>
  </sheetData>
  <mergeCells count="1">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zoomScaleNormal="100" workbookViewId="0">
      <selection activeCell="B4" sqref="B4"/>
    </sheetView>
  </sheetViews>
  <sheetFormatPr baseColWidth="10" defaultColWidth="8.83203125" defaultRowHeight="16" x14ac:dyDescent="0.2"/>
  <cols>
    <col min="1" max="1" width="4.83203125" customWidth="1"/>
    <col min="2" max="2" width="80.6640625" customWidth="1"/>
    <col min="3" max="3" width="5.6640625" style="4" customWidth="1"/>
    <col min="4" max="4" width="14.83203125" style="1" bestFit="1" customWidth="1"/>
    <col min="5" max="5" width="5.6640625" style="4" customWidth="1"/>
    <col min="6" max="6" width="15.83203125" style="41" bestFit="1" customWidth="1"/>
    <col min="7" max="7" width="17" style="11" bestFit="1" customWidth="1"/>
    <col min="8" max="8" width="18.1640625" style="11" bestFit="1" customWidth="1"/>
    <col min="9" max="9" width="22.5" style="11" bestFit="1" customWidth="1"/>
    <col min="10" max="10" width="18.1640625" style="11" bestFit="1" customWidth="1"/>
    <col min="11" max="11" width="22.5" style="11" bestFit="1" customWidth="1"/>
    <col min="12" max="12" width="8.83203125" customWidth="1"/>
  </cols>
  <sheetData>
    <row r="1" spans="1:11" ht="51" customHeight="1" x14ac:dyDescent="0.2">
      <c r="A1" s="89"/>
      <c r="B1" s="122" t="s">
        <v>20</v>
      </c>
      <c r="C1" s="122"/>
      <c r="D1" s="122"/>
      <c r="E1" s="122"/>
      <c r="F1" s="122"/>
      <c r="G1" s="3"/>
    </row>
    <row r="2" spans="1:11" ht="23" x14ac:dyDescent="0.2">
      <c r="B2" s="60" t="s">
        <v>22</v>
      </c>
      <c r="C2" s="91"/>
      <c r="D2" s="91"/>
      <c r="E2" s="91"/>
      <c r="F2" s="90"/>
    </row>
    <row r="3" spans="1:11" s="16" customFormat="1" ht="22.25" customHeight="1" x14ac:dyDescent="0.2">
      <c r="A3" s="16" t="s">
        <v>119</v>
      </c>
      <c r="C3" s="18"/>
      <c r="D3" s="28"/>
      <c r="E3" s="18"/>
      <c r="F3" s="92"/>
      <c r="G3" s="118" t="s">
        <v>63</v>
      </c>
      <c r="H3" s="53" t="s">
        <v>64</v>
      </c>
      <c r="I3" s="53" t="s">
        <v>65</v>
      </c>
      <c r="J3" s="53" t="s">
        <v>66</v>
      </c>
      <c r="K3" s="53" t="s">
        <v>67</v>
      </c>
    </row>
    <row r="4" spans="1:11" s="3" customFormat="1" ht="64.25" customHeight="1" x14ac:dyDescent="0.2">
      <c r="A4" s="20" t="s">
        <v>68</v>
      </c>
      <c r="B4" s="109" t="s">
        <v>221</v>
      </c>
      <c r="C4" s="84"/>
      <c r="E4" s="81"/>
      <c r="F4" s="6"/>
      <c r="G4" s="82"/>
      <c r="H4" s="53"/>
      <c r="I4" s="53"/>
      <c r="J4" s="53"/>
      <c r="K4" s="53"/>
    </row>
    <row r="5" spans="1:11" s="3" customFormat="1" ht="15.5" customHeight="1" x14ac:dyDescent="0.2">
      <c r="A5" s="20"/>
      <c r="B5" s="109" t="s">
        <v>120</v>
      </c>
      <c r="C5" s="15"/>
      <c r="D5" s="7" t="s">
        <v>93</v>
      </c>
      <c r="E5" s="5">
        <f t="shared" ref="E5" si="0">IF(+C5&gt;12,120,(C5*10))</f>
        <v>0</v>
      </c>
      <c r="F5" s="123" t="s">
        <v>121</v>
      </c>
      <c r="G5" s="53"/>
      <c r="H5" s="53"/>
      <c r="I5" s="53"/>
      <c r="J5" s="53"/>
      <c r="K5" s="53"/>
    </row>
    <row r="6" spans="1:11" s="3" customFormat="1" ht="17" x14ac:dyDescent="0.2">
      <c r="A6" s="20"/>
      <c r="B6" s="109" t="s">
        <v>122</v>
      </c>
      <c r="C6" s="15"/>
      <c r="D6" s="7" t="s">
        <v>80</v>
      </c>
      <c r="E6" s="5">
        <f>IF(+C6&gt;5,125,(C6*25))</f>
        <v>0</v>
      </c>
      <c r="F6" s="123"/>
      <c r="G6" s="53"/>
      <c r="H6" s="53"/>
      <c r="I6" s="53"/>
      <c r="J6" s="53"/>
      <c r="K6" s="53"/>
    </row>
    <row r="7" spans="1:11" s="3" customFormat="1" ht="17" x14ac:dyDescent="0.2">
      <c r="A7" s="20"/>
      <c r="B7" s="109" t="s">
        <v>123</v>
      </c>
      <c r="C7" s="15"/>
      <c r="D7" s="7" t="s">
        <v>80</v>
      </c>
      <c r="E7" s="5">
        <f>IF(+C7&gt;5,125,(C7*25))</f>
        <v>0</v>
      </c>
      <c r="F7" s="123"/>
      <c r="G7" s="53"/>
      <c r="H7" s="53"/>
      <c r="I7" s="53"/>
      <c r="J7" s="53"/>
      <c r="K7" s="53"/>
    </row>
    <row r="8" spans="1:11" ht="76.25" customHeight="1" x14ac:dyDescent="0.2">
      <c r="A8" s="2"/>
      <c r="B8" s="68" t="s">
        <v>124</v>
      </c>
      <c r="C8" s="84"/>
      <c r="D8"/>
      <c r="E8" s="79"/>
      <c r="G8" s="85"/>
      <c r="H8" s="54"/>
      <c r="I8" s="54"/>
      <c r="J8" s="54"/>
      <c r="K8" s="54"/>
    </row>
    <row r="9" spans="1:11" ht="10" customHeight="1" x14ac:dyDescent="0.2">
      <c r="A9" s="2"/>
      <c r="B9" s="56"/>
      <c r="C9" s="21"/>
      <c r="G9" s="54"/>
      <c r="H9" s="54"/>
      <c r="I9" s="54"/>
      <c r="J9" s="54"/>
      <c r="K9" s="54"/>
    </row>
    <row r="10" spans="1:11" s="3" customFormat="1" x14ac:dyDescent="0.2">
      <c r="A10" s="20" t="s">
        <v>73</v>
      </c>
      <c r="B10" s="110" t="s">
        <v>125</v>
      </c>
      <c r="C10" s="15"/>
      <c r="D10" s="7" t="s">
        <v>113</v>
      </c>
      <c r="E10" s="5">
        <f>IF(+C10&gt;1,15,(C10*15))</f>
        <v>0</v>
      </c>
      <c r="F10" s="6" t="s">
        <v>114</v>
      </c>
      <c r="G10" s="53"/>
      <c r="H10" s="53"/>
      <c r="I10" s="53"/>
      <c r="J10" s="53"/>
      <c r="K10" s="53"/>
    </row>
    <row r="11" spans="1:11" ht="42" x14ac:dyDescent="0.2">
      <c r="A11" s="2"/>
      <c r="B11" s="68" t="s">
        <v>126</v>
      </c>
      <c r="C11" s="21"/>
      <c r="G11" s="54"/>
      <c r="H11" s="54"/>
      <c r="I11" s="54"/>
      <c r="J11" s="54"/>
      <c r="K11" s="54"/>
    </row>
    <row r="12" spans="1:11" ht="10" customHeight="1" x14ac:dyDescent="0.2">
      <c r="A12" s="2"/>
      <c r="B12" s="56"/>
      <c r="C12" s="21"/>
      <c r="G12" s="54"/>
      <c r="H12" s="54"/>
      <c r="I12" s="54"/>
      <c r="J12" s="54"/>
      <c r="K12" s="54"/>
    </row>
    <row r="13" spans="1:11" s="3" customFormat="1" ht="34" x14ac:dyDescent="0.2">
      <c r="A13" s="20" t="s">
        <v>78</v>
      </c>
      <c r="B13" s="109" t="s">
        <v>127</v>
      </c>
      <c r="C13" s="15"/>
      <c r="D13" s="7" t="s">
        <v>93</v>
      </c>
      <c r="E13" s="5">
        <f>IF(+C13&gt;5,50,(C13*10))</f>
        <v>0</v>
      </c>
      <c r="F13" s="6" t="s">
        <v>71</v>
      </c>
      <c r="G13" s="53"/>
      <c r="H13" s="53"/>
      <c r="I13" s="53"/>
      <c r="J13" s="53"/>
      <c r="K13" s="53"/>
    </row>
    <row r="14" spans="1:11" ht="42" x14ac:dyDescent="0.2">
      <c r="A14" s="2"/>
      <c r="B14" s="68" t="s">
        <v>128</v>
      </c>
      <c r="C14" s="21"/>
      <c r="G14" s="54"/>
      <c r="H14" s="54"/>
      <c r="I14" s="54"/>
      <c r="J14" s="54"/>
      <c r="K14" s="54"/>
    </row>
    <row r="15" spans="1:11" ht="10" customHeight="1" x14ac:dyDescent="0.2">
      <c r="A15" s="2"/>
      <c r="B15" s="56"/>
      <c r="C15" s="21"/>
      <c r="G15" s="54"/>
      <c r="H15" s="54"/>
      <c r="I15" s="54"/>
      <c r="J15" s="54"/>
      <c r="K15" s="54"/>
    </row>
    <row r="16" spans="1:11" s="3" customFormat="1" x14ac:dyDescent="0.2">
      <c r="B16" s="7" t="s">
        <v>129</v>
      </c>
      <c r="C16" s="4"/>
      <c r="D16" s="7"/>
      <c r="E16" s="5">
        <f>SUM(E4:E15)</f>
        <v>0</v>
      </c>
      <c r="F16" s="6"/>
      <c r="G16" s="53"/>
      <c r="H16" s="53">
        <f>SUM(H4:H15)</f>
        <v>0</v>
      </c>
      <c r="I16" s="53"/>
      <c r="J16" s="53">
        <f>SUM(J4:J15)</f>
        <v>0</v>
      </c>
      <c r="K16" s="53"/>
    </row>
  </sheetData>
  <mergeCells count="2">
    <mergeCell ref="B1:F1"/>
    <mergeCell ref="F5:F7"/>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
  <sheetViews>
    <sheetView zoomScaleNormal="100" workbookViewId="0">
      <selection activeCell="G3" sqref="G3"/>
    </sheetView>
  </sheetViews>
  <sheetFormatPr baseColWidth="10" defaultColWidth="8.83203125" defaultRowHeight="16" x14ac:dyDescent="0.2"/>
  <cols>
    <col min="1" max="1" width="4.83203125" style="3" customWidth="1"/>
    <col min="2" max="2" width="80.6640625" style="3" customWidth="1"/>
    <col min="3" max="3" width="5.6640625" style="4" customWidth="1"/>
    <col min="4" max="4" width="14.83203125" style="7" bestFit="1" customWidth="1"/>
    <col min="5" max="5" width="5.6640625" style="4" customWidth="1"/>
    <col min="6" max="6" width="15.83203125" style="6" bestFit="1" customWidth="1"/>
    <col min="7" max="7" width="17" style="11" bestFit="1" customWidth="1"/>
    <col min="8" max="8" width="18.1640625" style="11" bestFit="1" customWidth="1"/>
    <col min="9" max="9" width="22.5" style="11" bestFit="1" customWidth="1"/>
    <col min="10" max="10" width="18.1640625" style="11" bestFit="1" customWidth="1"/>
    <col min="11" max="11" width="22.5" style="11"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1"/>
      <c r="D2" s="91"/>
      <c r="E2" s="91"/>
      <c r="F2" s="90"/>
      <c r="G2" s="11"/>
      <c r="H2" s="11"/>
      <c r="I2" s="11"/>
      <c r="J2" s="11"/>
      <c r="K2" s="11"/>
    </row>
    <row r="3" spans="1:11" s="16" customFormat="1" ht="22.25" customHeight="1" x14ac:dyDescent="0.2">
      <c r="A3" s="16" t="s">
        <v>130</v>
      </c>
      <c r="C3" s="18"/>
      <c r="D3" s="28"/>
      <c r="E3" s="18"/>
      <c r="F3" s="92"/>
      <c r="G3" s="118" t="s">
        <v>63</v>
      </c>
      <c r="H3" s="53" t="s">
        <v>64</v>
      </c>
      <c r="I3" s="53" t="s">
        <v>65</v>
      </c>
      <c r="J3" s="53" t="s">
        <v>66</v>
      </c>
      <c r="K3" s="53" t="s">
        <v>67</v>
      </c>
    </row>
    <row r="4" spans="1:11" ht="65" customHeight="1" x14ac:dyDescent="0.2">
      <c r="A4" s="20" t="s">
        <v>68</v>
      </c>
      <c r="B4" s="51" t="s">
        <v>222</v>
      </c>
      <c r="C4" s="80"/>
      <c r="D4" s="7" t="s">
        <v>80</v>
      </c>
      <c r="E4" s="5">
        <f>IF(+C4&gt;3,75,(C4*25))</f>
        <v>0</v>
      </c>
      <c r="F4" s="6" t="s">
        <v>101</v>
      </c>
      <c r="G4" s="82"/>
      <c r="H4" s="53"/>
      <c r="I4" s="53"/>
      <c r="J4" s="53"/>
      <c r="K4" s="53"/>
    </row>
    <row r="5" spans="1:11" ht="28" x14ac:dyDescent="0.2">
      <c r="A5" s="20"/>
      <c r="B5" s="68" t="s">
        <v>131</v>
      </c>
      <c r="E5" s="23"/>
      <c r="G5" s="54"/>
      <c r="H5" s="54"/>
      <c r="I5" s="54"/>
      <c r="J5" s="54"/>
      <c r="K5" s="54"/>
    </row>
    <row r="6" spans="1:11" ht="10" customHeight="1" x14ac:dyDescent="0.2">
      <c r="G6" s="54"/>
      <c r="H6" s="54"/>
      <c r="I6" s="54"/>
      <c r="J6" s="54"/>
      <c r="K6" s="54"/>
    </row>
    <row r="7" spans="1:11" ht="17.25" customHeight="1" x14ac:dyDescent="0.2">
      <c r="A7" s="20" t="s">
        <v>73</v>
      </c>
      <c r="B7" s="3" t="s">
        <v>132</v>
      </c>
      <c r="C7" s="23"/>
      <c r="G7" s="53"/>
      <c r="H7" s="53"/>
      <c r="I7" s="53"/>
      <c r="J7" s="53"/>
      <c r="K7" s="53"/>
    </row>
    <row r="8" spans="1:11" ht="17" x14ac:dyDescent="0.2">
      <c r="A8" s="20"/>
      <c r="B8" s="109" t="s">
        <v>133</v>
      </c>
      <c r="C8" s="80"/>
      <c r="D8" s="7" t="s">
        <v>134</v>
      </c>
      <c r="E8" s="5">
        <f>IF(+C8&gt;1,100,(C8*100))</f>
        <v>0</v>
      </c>
      <c r="F8" s="107" t="s">
        <v>102</v>
      </c>
      <c r="G8" s="82"/>
      <c r="H8" s="53"/>
      <c r="I8" s="53"/>
      <c r="J8" s="53"/>
      <c r="K8" s="53"/>
    </row>
    <row r="9" spans="1:11" ht="17" x14ac:dyDescent="0.2">
      <c r="A9" s="20"/>
      <c r="B9" s="109" t="s">
        <v>135</v>
      </c>
      <c r="C9" s="15"/>
      <c r="D9" s="7" t="s">
        <v>136</v>
      </c>
      <c r="E9" s="5">
        <f>IF(+C9&gt;1,75,(C9*75))</f>
        <v>0</v>
      </c>
      <c r="F9" s="107"/>
      <c r="G9" s="53"/>
      <c r="H9" s="53"/>
      <c r="I9" s="53"/>
      <c r="J9" s="53"/>
      <c r="K9" s="53"/>
    </row>
    <row r="10" spans="1:11" ht="17" x14ac:dyDescent="0.2">
      <c r="A10" s="20"/>
      <c r="B10" s="109" t="s">
        <v>137</v>
      </c>
      <c r="C10" s="15"/>
      <c r="D10" s="7" t="s">
        <v>70</v>
      </c>
      <c r="E10" s="5">
        <f>IF(+C10&gt;1,50,(C10*50))</f>
        <v>0</v>
      </c>
      <c r="F10" s="107"/>
      <c r="G10" s="53"/>
      <c r="H10" s="53"/>
      <c r="I10" s="53"/>
      <c r="J10" s="53"/>
      <c r="K10" s="53"/>
    </row>
    <row r="11" spans="1:11" ht="36" customHeight="1" x14ac:dyDescent="0.2">
      <c r="A11" s="20"/>
      <c r="B11" s="68" t="s">
        <v>138</v>
      </c>
      <c r="E11" s="23"/>
      <c r="G11" s="54"/>
      <c r="H11" s="54"/>
      <c r="I11" s="54"/>
      <c r="J11" s="54"/>
      <c r="K11" s="54"/>
    </row>
    <row r="12" spans="1:11" ht="10" customHeight="1" x14ac:dyDescent="0.2">
      <c r="G12" s="54"/>
      <c r="H12" s="54"/>
      <c r="I12" s="54"/>
      <c r="J12" s="54"/>
      <c r="K12" s="54"/>
    </row>
    <row r="13" spans="1:11" x14ac:dyDescent="0.2">
      <c r="B13" s="7" t="s">
        <v>139</v>
      </c>
      <c r="E13" s="5">
        <f>SUM(E4:E12)</f>
        <v>0</v>
      </c>
      <c r="G13" s="53"/>
      <c r="H13" s="53">
        <f>SUM(H4:H12)</f>
        <v>0</v>
      </c>
      <c r="I13" s="53"/>
      <c r="J13" s="53">
        <f>SUM(J4:J12)</f>
        <v>0</v>
      </c>
      <c r="K13" s="53"/>
    </row>
    <row r="14" spans="1:11" ht="19.75" customHeight="1" x14ac:dyDescent="0.2"/>
  </sheetData>
  <mergeCells count="1">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zoomScaleNormal="100" workbookViewId="0">
      <selection activeCell="C22" sqref="C22"/>
    </sheetView>
  </sheetViews>
  <sheetFormatPr baseColWidth="10" defaultColWidth="8.83203125" defaultRowHeight="16" x14ac:dyDescent="0.2"/>
  <cols>
    <col min="1" max="1" width="4.83203125" style="3" customWidth="1"/>
    <col min="2" max="2" width="80.6640625" style="3" customWidth="1"/>
    <col min="3" max="3" width="5.6640625" style="4" customWidth="1"/>
    <col min="4" max="4" width="14.83203125" style="7" bestFit="1" customWidth="1"/>
    <col min="5" max="5" width="6.5" style="4" bestFit="1" customWidth="1"/>
    <col min="6" max="6" width="15.83203125" style="6" bestFit="1" customWidth="1"/>
    <col min="7" max="7" width="17" style="24" bestFit="1" customWidth="1"/>
    <col min="8" max="8" width="18.1640625" style="11" bestFit="1" customWidth="1"/>
    <col min="9" max="9" width="22.5" style="11" bestFit="1" customWidth="1"/>
    <col min="10" max="10" width="18.1640625" style="11" bestFit="1" customWidth="1"/>
    <col min="11" max="11" width="22.5" style="11"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1"/>
      <c r="D2" s="91"/>
      <c r="E2" s="91"/>
      <c r="F2" s="90"/>
      <c r="G2" s="11"/>
      <c r="H2" s="11"/>
      <c r="I2" s="11"/>
      <c r="J2" s="11"/>
      <c r="K2" s="11"/>
    </row>
    <row r="3" spans="1:11" s="16" customFormat="1" ht="22.25" customHeight="1" x14ac:dyDescent="0.2">
      <c r="A3" s="16" t="s">
        <v>140</v>
      </c>
      <c r="C3" s="18"/>
      <c r="D3" s="28"/>
      <c r="E3" s="18"/>
      <c r="F3" s="92"/>
      <c r="G3" s="11"/>
      <c r="H3" s="11"/>
      <c r="I3" s="11"/>
      <c r="J3" s="11"/>
      <c r="K3" s="11"/>
    </row>
    <row r="4" spans="1:11" x14ac:dyDescent="0.2">
      <c r="A4" s="20" t="s">
        <v>68</v>
      </c>
      <c r="B4" s="3" t="s">
        <v>141</v>
      </c>
      <c r="C4" s="80"/>
      <c r="D4" s="7" t="s">
        <v>93</v>
      </c>
      <c r="E4" s="5">
        <f>IF(+C4&gt;5,50,(C4*10))</f>
        <v>0</v>
      </c>
      <c r="F4" s="6" t="s">
        <v>71</v>
      </c>
      <c r="G4" s="118" t="s">
        <v>63</v>
      </c>
      <c r="H4" s="53" t="s">
        <v>64</v>
      </c>
      <c r="I4" s="53" t="s">
        <v>65</v>
      </c>
      <c r="J4" s="53" t="s">
        <v>66</v>
      </c>
      <c r="K4" s="53" t="s">
        <v>67</v>
      </c>
    </row>
    <row r="5" spans="1:11" ht="42" x14ac:dyDescent="0.2">
      <c r="A5" s="20"/>
      <c r="B5" s="68" t="s">
        <v>142</v>
      </c>
      <c r="C5" s="23"/>
      <c r="G5" s="54"/>
      <c r="H5" s="54"/>
      <c r="I5" s="54"/>
      <c r="J5" s="54"/>
      <c r="K5" s="54"/>
    </row>
    <row r="6" spans="1:11" ht="10" customHeight="1" x14ac:dyDescent="0.2">
      <c r="A6" s="20"/>
      <c r="C6" s="23"/>
      <c r="G6" s="54"/>
      <c r="H6" s="54"/>
      <c r="I6" s="54"/>
      <c r="J6" s="54"/>
      <c r="K6" s="54"/>
    </row>
    <row r="7" spans="1:11" x14ac:dyDescent="0.2">
      <c r="A7" s="20" t="s">
        <v>73</v>
      </c>
      <c r="B7" s="3" t="s">
        <v>143</v>
      </c>
      <c r="G7" s="54"/>
      <c r="H7" s="54"/>
      <c r="I7" s="54"/>
      <c r="J7" s="54"/>
      <c r="K7" s="54"/>
    </row>
    <row r="8" spans="1:11" x14ac:dyDescent="0.2">
      <c r="A8" s="20"/>
      <c r="B8" s="3" t="s">
        <v>144</v>
      </c>
      <c r="C8" s="80"/>
      <c r="D8" s="7" t="s">
        <v>70</v>
      </c>
      <c r="E8" s="5">
        <f>IF(+C8&gt;1,50,(C8*50))</f>
        <v>0</v>
      </c>
      <c r="F8" s="94" t="s">
        <v>71</v>
      </c>
      <c r="G8" s="82"/>
      <c r="H8" s="53"/>
      <c r="I8" s="53"/>
      <c r="J8" s="53"/>
      <c r="K8" s="53"/>
    </row>
    <row r="9" spans="1:11" ht="15" customHeight="1" x14ac:dyDescent="0.2">
      <c r="A9" s="20"/>
      <c r="B9" s="3" t="s">
        <v>145</v>
      </c>
      <c r="C9" s="15"/>
      <c r="D9" s="7" t="s">
        <v>146</v>
      </c>
      <c r="E9" s="5">
        <f>IF(+C9&gt;1,35,(C9*35))</f>
        <v>0</v>
      </c>
      <c r="F9" s="94"/>
      <c r="G9" s="53"/>
      <c r="H9" s="53"/>
      <c r="I9" s="53"/>
      <c r="J9" s="53"/>
      <c r="K9" s="53"/>
    </row>
    <row r="10" spans="1:11" ht="15" customHeight="1" x14ac:dyDescent="0.2">
      <c r="A10" s="20"/>
      <c r="B10" s="3" t="s">
        <v>147</v>
      </c>
      <c r="C10" s="15"/>
      <c r="D10" s="7" t="s">
        <v>80</v>
      </c>
      <c r="E10" s="5">
        <f>IF(+C10&gt;1,25,(C10*25))</f>
        <v>0</v>
      </c>
      <c r="F10" s="94"/>
      <c r="G10" s="53"/>
      <c r="H10" s="53"/>
      <c r="I10" s="53"/>
      <c r="J10" s="53"/>
      <c r="K10" s="53"/>
    </row>
    <row r="11" spans="1:11" ht="15" customHeight="1" x14ac:dyDescent="0.2">
      <c r="A11" s="20"/>
      <c r="B11" s="3" t="s">
        <v>148</v>
      </c>
      <c r="C11" s="15"/>
      <c r="D11" s="7" t="s">
        <v>113</v>
      </c>
      <c r="E11" s="5">
        <f>IF(+C11&gt;1,15,(C11*15))</f>
        <v>0</v>
      </c>
      <c r="F11" s="94"/>
      <c r="G11" s="53"/>
      <c r="H11" s="53"/>
      <c r="I11" s="53"/>
      <c r="J11" s="53"/>
      <c r="K11" s="53"/>
    </row>
    <row r="12" spans="1:11" ht="56" x14ac:dyDescent="0.2">
      <c r="A12" s="20"/>
      <c r="B12" s="68" t="s">
        <v>149</v>
      </c>
      <c r="E12" s="23"/>
      <c r="G12" s="54"/>
      <c r="H12" s="54"/>
      <c r="I12" s="54"/>
      <c r="J12" s="54"/>
      <c r="K12" s="54"/>
    </row>
    <row r="13" spans="1:11" ht="10" customHeight="1" x14ac:dyDescent="0.2">
      <c r="A13" s="20"/>
      <c r="C13" s="23"/>
      <c r="G13" s="54"/>
      <c r="H13" s="54"/>
      <c r="I13" s="54"/>
      <c r="J13" s="54"/>
      <c r="K13" s="54"/>
    </row>
    <row r="14" spans="1:11" ht="34" x14ac:dyDescent="0.2">
      <c r="A14" s="20" t="s">
        <v>78</v>
      </c>
      <c r="B14" s="128" t="s">
        <v>239</v>
      </c>
      <c r="G14" s="54"/>
      <c r="H14" s="54"/>
      <c r="I14" s="54"/>
      <c r="J14" s="54"/>
      <c r="K14" s="54"/>
    </row>
    <row r="15" spans="1:11" x14ac:dyDescent="0.2">
      <c r="A15" s="20"/>
      <c r="B15" s="3" t="s">
        <v>144</v>
      </c>
      <c r="C15" s="15"/>
      <c r="D15" s="7" t="s">
        <v>70</v>
      </c>
      <c r="E15" s="5">
        <f>IF(+C15&gt;1,50,(C15*50))</f>
        <v>0</v>
      </c>
      <c r="F15" s="124" t="s">
        <v>71</v>
      </c>
      <c r="G15" s="53"/>
      <c r="H15" s="53"/>
      <c r="I15" s="53"/>
      <c r="J15" s="53"/>
      <c r="K15" s="53"/>
    </row>
    <row r="16" spans="1:11" ht="15" customHeight="1" x14ac:dyDescent="0.2">
      <c r="A16" s="20"/>
      <c r="B16" s="3" t="s">
        <v>145</v>
      </c>
      <c r="C16" s="15"/>
      <c r="D16" s="7" t="s">
        <v>146</v>
      </c>
      <c r="E16" s="5">
        <f>IF(+C16&gt;1,35,(C16*35))</f>
        <v>0</v>
      </c>
      <c r="F16" s="124"/>
      <c r="G16" s="53"/>
      <c r="H16" s="53"/>
      <c r="I16" s="53"/>
      <c r="J16" s="53"/>
      <c r="K16" s="53"/>
    </row>
    <row r="17" spans="1:11" ht="15" customHeight="1" x14ac:dyDescent="0.2">
      <c r="A17" s="20"/>
      <c r="B17" s="3" t="s">
        <v>147</v>
      </c>
      <c r="C17" s="15"/>
      <c r="D17" s="7" t="s">
        <v>80</v>
      </c>
      <c r="E17" s="5">
        <f>IF(+C17&gt;1,25,(C17*25))</f>
        <v>0</v>
      </c>
      <c r="F17" s="124"/>
      <c r="G17" s="53"/>
      <c r="H17" s="53"/>
      <c r="I17" s="53"/>
      <c r="J17" s="53"/>
      <c r="K17" s="53"/>
    </row>
    <row r="18" spans="1:11" ht="15" customHeight="1" x14ac:dyDescent="0.2">
      <c r="A18" s="20"/>
      <c r="B18" s="3" t="s">
        <v>148</v>
      </c>
      <c r="C18" s="15"/>
      <c r="D18" s="7" t="s">
        <v>113</v>
      </c>
      <c r="E18" s="5">
        <f>IF(+C18&gt;1,15,(C18*15))</f>
        <v>0</v>
      </c>
      <c r="F18" s="124"/>
      <c r="G18" s="53"/>
      <c r="H18" s="53"/>
      <c r="I18" s="53"/>
      <c r="J18" s="53"/>
      <c r="K18" s="53"/>
    </row>
    <row r="19" spans="1:11" ht="28" x14ac:dyDescent="0.2">
      <c r="A19" s="20"/>
      <c r="B19" s="129" t="s">
        <v>240</v>
      </c>
      <c r="E19" s="23"/>
      <c r="G19" s="54"/>
      <c r="H19" s="54"/>
      <c r="I19" s="54"/>
      <c r="J19" s="54"/>
      <c r="K19" s="54"/>
    </row>
    <row r="20" spans="1:11" ht="10" customHeight="1" x14ac:dyDescent="0.2">
      <c r="A20" s="20"/>
      <c r="C20" s="23"/>
      <c r="G20" s="54"/>
      <c r="H20" s="54"/>
      <c r="I20" s="54"/>
      <c r="J20" s="54"/>
      <c r="K20" s="54"/>
    </row>
    <row r="21" spans="1:11" x14ac:dyDescent="0.2">
      <c r="B21" s="7" t="s">
        <v>150</v>
      </c>
      <c r="E21" s="5">
        <f>SUM(E4:E20)</f>
        <v>0</v>
      </c>
      <c r="G21" s="53"/>
      <c r="H21" s="53">
        <f>SUM(H5:H20)</f>
        <v>0</v>
      </c>
      <c r="I21" s="53"/>
      <c r="J21" s="53">
        <f>SUM(J5:J20)</f>
        <v>0</v>
      </c>
      <c r="K21" s="53"/>
    </row>
    <row r="23" spans="1:11" x14ac:dyDescent="0.2">
      <c r="B23" s="56"/>
    </row>
  </sheetData>
  <mergeCells count="2">
    <mergeCell ref="F15:F18"/>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zoomScaleNormal="100" workbookViewId="0">
      <selection activeCell="G3" sqref="G3"/>
    </sheetView>
  </sheetViews>
  <sheetFormatPr baseColWidth="10" defaultColWidth="8.83203125" defaultRowHeight="16" x14ac:dyDescent="0.2"/>
  <cols>
    <col min="1" max="1" width="4.83203125" style="3" customWidth="1"/>
    <col min="2" max="2" width="80.6640625" style="3" customWidth="1"/>
    <col min="3" max="3" width="5.6640625" style="4" customWidth="1"/>
    <col min="4" max="4" width="14.5" style="7" bestFit="1" customWidth="1"/>
    <col min="5" max="5" width="5.6640625" style="4" customWidth="1"/>
    <col min="6" max="6" width="15.83203125" style="6" bestFit="1" customWidth="1"/>
    <col min="7" max="7" width="17" style="11" bestFit="1" customWidth="1"/>
    <col min="8" max="8" width="18.1640625" style="11" bestFit="1" customWidth="1"/>
    <col min="9" max="9" width="26.6640625" style="11" bestFit="1" customWidth="1"/>
    <col min="10" max="10" width="18.1640625" style="11" bestFit="1" customWidth="1"/>
    <col min="11" max="11" width="22.5" style="11" bestFit="1" customWidth="1"/>
    <col min="12" max="16384" width="8.83203125" style="3"/>
  </cols>
  <sheetData>
    <row r="1" spans="1:11" customFormat="1" ht="51" customHeight="1" x14ac:dyDescent="0.2">
      <c r="A1" s="89"/>
      <c r="B1" s="122" t="s">
        <v>20</v>
      </c>
      <c r="C1" s="122"/>
      <c r="D1" s="122"/>
      <c r="E1" s="122"/>
      <c r="F1" s="122"/>
      <c r="G1" s="3"/>
      <c r="H1" s="11"/>
      <c r="I1" s="11"/>
      <c r="J1" s="11"/>
      <c r="K1" s="11"/>
    </row>
    <row r="2" spans="1:11" customFormat="1" ht="23" x14ac:dyDescent="0.2">
      <c r="B2" s="60" t="s">
        <v>22</v>
      </c>
      <c r="C2" s="91"/>
      <c r="D2" s="91"/>
      <c r="E2" s="91"/>
      <c r="F2" s="90"/>
      <c r="G2" s="11"/>
      <c r="H2" s="11"/>
      <c r="I2" s="11"/>
      <c r="J2" s="11"/>
      <c r="K2" s="11"/>
    </row>
    <row r="3" spans="1:11" s="16" customFormat="1" ht="22.25" customHeight="1" x14ac:dyDescent="0.2">
      <c r="A3" s="16" t="s">
        <v>151</v>
      </c>
      <c r="B3" s="16" t="s">
        <v>223</v>
      </c>
      <c r="C3" s="18"/>
      <c r="D3" s="28"/>
      <c r="E3" s="18"/>
      <c r="F3" s="92"/>
      <c r="G3" s="118" t="s">
        <v>63</v>
      </c>
      <c r="H3" s="53" t="s">
        <v>64</v>
      </c>
      <c r="I3" s="53" t="s">
        <v>65</v>
      </c>
      <c r="J3" s="53" t="s">
        <v>66</v>
      </c>
      <c r="K3" s="53" t="s">
        <v>67</v>
      </c>
    </row>
    <row r="4" spans="1:11" ht="34" x14ac:dyDescent="0.2">
      <c r="A4" s="20" t="s">
        <v>68</v>
      </c>
      <c r="B4" s="51" t="s">
        <v>152</v>
      </c>
      <c r="C4" s="83"/>
      <c r="D4" s="3"/>
      <c r="E4" s="79"/>
      <c r="G4" s="82"/>
      <c r="H4" s="53"/>
      <c r="I4" s="53"/>
      <c r="J4" s="53"/>
      <c r="K4" s="53"/>
    </row>
    <row r="5" spans="1:11" x14ac:dyDescent="0.2">
      <c r="A5" s="20"/>
      <c r="B5" s="3" t="s">
        <v>144</v>
      </c>
      <c r="C5" s="15"/>
      <c r="D5" s="7" t="s">
        <v>136</v>
      </c>
      <c r="E5" s="5">
        <f>IF(+C5&gt;1,75,(C5*75))</f>
        <v>0</v>
      </c>
      <c r="F5" s="94" t="s">
        <v>101</v>
      </c>
      <c r="G5" s="53"/>
      <c r="H5" s="53"/>
      <c r="I5" s="53"/>
      <c r="J5" s="53"/>
      <c r="K5" s="53"/>
    </row>
    <row r="6" spans="1:11" ht="15" customHeight="1" x14ac:dyDescent="0.2">
      <c r="A6" s="20"/>
      <c r="B6" s="3" t="s">
        <v>145</v>
      </c>
      <c r="C6" s="15"/>
      <c r="D6" s="7" t="s">
        <v>70</v>
      </c>
      <c r="E6" s="5">
        <f>IF(+C6&gt;1,50,(C6*50))</f>
        <v>0</v>
      </c>
      <c r="F6" s="94"/>
      <c r="G6" s="53"/>
      <c r="H6" s="53"/>
      <c r="I6" s="53"/>
      <c r="J6" s="53"/>
      <c r="K6" s="53"/>
    </row>
    <row r="7" spans="1:11" ht="15" customHeight="1" x14ac:dyDescent="0.2">
      <c r="A7" s="20"/>
      <c r="B7" s="3" t="s">
        <v>147</v>
      </c>
      <c r="C7" s="15"/>
      <c r="D7" s="7" t="s">
        <v>80</v>
      </c>
      <c r="E7" s="5">
        <f>IF(+C7&gt;1,25,(C7*25))</f>
        <v>0</v>
      </c>
      <c r="F7" s="94"/>
      <c r="G7" s="53"/>
      <c r="H7" s="53"/>
      <c r="I7" s="53"/>
      <c r="J7" s="53"/>
      <c r="K7" s="53"/>
    </row>
    <row r="8" spans="1:11" x14ac:dyDescent="0.2">
      <c r="A8" s="20"/>
      <c r="B8" s="3" t="s">
        <v>148</v>
      </c>
      <c r="C8" s="80"/>
      <c r="D8" s="7" t="s">
        <v>113</v>
      </c>
      <c r="E8" s="5">
        <f>IF(+C8&gt;1,15,(C8*15))</f>
        <v>0</v>
      </c>
      <c r="F8" s="94"/>
      <c r="G8" s="82"/>
      <c r="H8" s="53"/>
      <c r="I8" s="53"/>
      <c r="J8" s="53"/>
      <c r="K8" s="53"/>
    </row>
    <row r="9" spans="1:11" x14ac:dyDescent="0.2">
      <c r="A9" s="20"/>
      <c r="B9" s="68" t="s">
        <v>224</v>
      </c>
      <c r="E9" s="23"/>
      <c r="G9" s="54"/>
      <c r="H9" s="54"/>
      <c r="I9" s="54"/>
      <c r="J9" s="54"/>
      <c r="K9" s="54"/>
    </row>
    <row r="10" spans="1:11" ht="10" customHeight="1" x14ac:dyDescent="0.2">
      <c r="B10" s="44"/>
      <c r="G10" s="54"/>
      <c r="H10" s="54"/>
      <c r="I10" s="54"/>
      <c r="J10" s="54"/>
      <c r="K10" s="54"/>
    </row>
    <row r="11" spans="1:11" ht="34" x14ac:dyDescent="0.2">
      <c r="A11" s="20" t="s">
        <v>73</v>
      </c>
      <c r="B11" s="51" t="s">
        <v>225</v>
      </c>
      <c r="C11" s="23"/>
      <c r="G11" s="53"/>
      <c r="H11" s="53"/>
      <c r="I11" s="53"/>
      <c r="J11" s="53"/>
      <c r="K11" s="53"/>
    </row>
    <row r="12" spans="1:11" x14ac:dyDescent="0.2">
      <c r="A12" s="20"/>
      <c r="B12" s="3" t="s">
        <v>153</v>
      </c>
      <c r="C12" s="15"/>
      <c r="D12" s="7" t="s">
        <v>154</v>
      </c>
      <c r="E12" s="5">
        <f>IF(+C12&gt;1,100,(C12*100))</f>
        <v>0</v>
      </c>
      <c r="F12" s="94" t="s">
        <v>102</v>
      </c>
      <c r="G12" s="53"/>
      <c r="H12" s="53"/>
      <c r="I12" s="53"/>
      <c r="J12" s="53"/>
      <c r="K12" s="53"/>
    </row>
    <row r="13" spans="1:11" ht="15" customHeight="1" x14ac:dyDescent="0.2">
      <c r="A13" s="20"/>
      <c r="B13" s="3" t="s">
        <v>135</v>
      </c>
      <c r="C13" s="15"/>
      <c r="D13" s="7" t="s">
        <v>155</v>
      </c>
      <c r="E13" s="5">
        <f>IF(+C13&gt;1,75,(C13*75))</f>
        <v>0</v>
      </c>
      <c r="F13" s="94"/>
      <c r="G13" s="53"/>
      <c r="H13" s="53"/>
      <c r="I13" s="53"/>
      <c r="J13" s="53"/>
      <c r="K13" s="53"/>
    </row>
    <row r="14" spans="1:11" ht="15" customHeight="1" x14ac:dyDescent="0.2">
      <c r="A14" s="20"/>
      <c r="B14" s="3" t="s">
        <v>137</v>
      </c>
      <c r="C14" s="15"/>
      <c r="D14" s="7" t="s">
        <v>156</v>
      </c>
      <c r="E14" s="5">
        <f>IF(+C14&gt;1,50,(C14*50))</f>
        <v>0</v>
      </c>
      <c r="F14" s="94"/>
      <c r="G14" s="53"/>
      <c r="H14" s="53"/>
      <c r="I14" s="53"/>
      <c r="J14" s="53"/>
      <c r="K14" s="53"/>
    </row>
    <row r="15" spans="1:11" s="43" customFormat="1" x14ac:dyDescent="0.2">
      <c r="A15" s="45"/>
      <c r="B15" s="68" t="s">
        <v>224</v>
      </c>
      <c r="C15" s="46"/>
      <c r="D15" s="47"/>
      <c r="E15" s="46"/>
      <c r="F15" s="94"/>
      <c r="G15" s="54"/>
      <c r="H15" s="54"/>
      <c r="I15" s="54"/>
      <c r="J15" s="54"/>
      <c r="K15" s="54"/>
    </row>
    <row r="16" spans="1:11" ht="10" customHeight="1" x14ac:dyDescent="0.2">
      <c r="B16" s="44"/>
      <c r="G16" s="54"/>
      <c r="H16" s="54"/>
      <c r="I16" s="54"/>
      <c r="J16" s="54"/>
      <c r="K16" s="54"/>
    </row>
    <row r="17" spans="1:11" ht="17" x14ac:dyDescent="0.2">
      <c r="A17" s="20" t="s">
        <v>78</v>
      </c>
      <c r="B17" s="51" t="s">
        <v>226</v>
      </c>
      <c r="C17" s="23"/>
      <c r="G17" s="53"/>
      <c r="H17" s="53"/>
      <c r="I17" s="53"/>
      <c r="J17" s="53"/>
      <c r="K17" s="53"/>
    </row>
    <row r="18" spans="1:11" x14ac:dyDescent="0.2">
      <c r="A18" s="20"/>
      <c r="B18" s="3" t="s">
        <v>153</v>
      </c>
      <c r="C18" s="15"/>
      <c r="D18" s="7" t="s">
        <v>154</v>
      </c>
      <c r="E18" s="5">
        <f>IF(+C18&gt;1,100,(C18*100))</f>
        <v>0</v>
      </c>
      <c r="F18" s="124" t="s">
        <v>102</v>
      </c>
      <c r="G18" s="53"/>
      <c r="H18" s="53"/>
      <c r="I18" s="53"/>
      <c r="J18" s="53"/>
      <c r="K18" s="53"/>
    </row>
    <row r="19" spans="1:11" x14ac:dyDescent="0.2">
      <c r="A19" s="20"/>
      <c r="B19" s="3" t="s">
        <v>135</v>
      </c>
      <c r="C19" s="15"/>
      <c r="D19" s="7" t="s">
        <v>155</v>
      </c>
      <c r="E19" s="5">
        <f>IF(+C19&gt;1,75,(C19*75))</f>
        <v>0</v>
      </c>
      <c r="F19" s="124"/>
      <c r="G19" s="53"/>
      <c r="H19" s="53"/>
      <c r="I19" s="53"/>
      <c r="J19" s="53"/>
      <c r="K19" s="53"/>
    </row>
    <row r="20" spans="1:11" x14ac:dyDescent="0.2">
      <c r="A20" s="20"/>
      <c r="B20" s="3" t="s">
        <v>137</v>
      </c>
      <c r="C20" s="15"/>
      <c r="D20" s="7" t="s">
        <v>156</v>
      </c>
      <c r="E20" s="5">
        <f>IF(+C20&gt;1,50,(C20*50))</f>
        <v>0</v>
      </c>
      <c r="F20" s="124"/>
      <c r="G20" s="53"/>
      <c r="H20" s="53"/>
      <c r="I20" s="53"/>
      <c r="J20" s="53"/>
      <c r="K20" s="53"/>
    </row>
    <row r="21" spans="1:11" ht="28" x14ac:dyDescent="0.2">
      <c r="A21" s="20"/>
      <c r="B21" s="68" t="s">
        <v>227</v>
      </c>
      <c r="E21" s="23"/>
      <c r="G21" s="54"/>
      <c r="H21" s="54"/>
      <c r="I21" s="54"/>
      <c r="J21" s="54"/>
      <c r="K21" s="54"/>
    </row>
    <row r="22" spans="1:11" ht="10" customHeight="1" x14ac:dyDescent="0.2">
      <c r="B22" s="44"/>
      <c r="G22" s="54"/>
      <c r="H22" s="54"/>
      <c r="I22" s="54"/>
      <c r="J22" s="54"/>
      <c r="K22" s="54"/>
    </row>
    <row r="23" spans="1:11" x14ac:dyDescent="0.2">
      <c r="B23" s="7" t="s">
        <v>157</v>
      </c>
      <c r="E23" s="5">
        <f>SUM(E4:E22)</f>
        <v>0</v>
      </c>
      <c r="G23" s="53"/>
      <c r="H23" s="53">
        <f>SUM(H4:H22)</f>
        <v>0</v>
      </c>
      <c r="I23" s="53"/>
      <c r="J23" s="53">
        <f>SUM(J4:J22)</f>
        <v>0</v>
      </c>
      <c r="K23" s="53"/>
    </row>
  </sheetData>
  <mergeCells count="2">
    <mergeCell ref="F18:F20"/>
    <mergeCell ref="B1:F1"/>
  </mergeCells>
  <phoneticPr fontId="6" type="noConversion"/>
  <pageMargins left="0.5" right="0.25" top="0.73" bottom="0.69" header="0.42" footer="0.38"/>
  <pageSetup orientation="landscape" r:id="rId1"/>
  <headerFooter alignWithMargins="0">
    <oddFooter>&amp;RTAHU Chapter of the Year Award -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cc406ed-0f5e-43fc-93bc-8010c48be6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CA4C3B6EF2C149BC7E133C9D192809" ma:contentTypeVersion="18" ma:contentTypeDescription="Create a new document." ma:contentTypeScope="" ma:versionID="6ef5af412ffd1dd0668e6f99f26b794d">
  <xsd:schema xmlns:xsd="http://www.w3.org/2001/XMLSchema" xmlns:xs="http://www.w3.org/2001/XMLSchema" xmlns:p="http://schemas.microsoft.com/office/2006/metadata/properties" xmlns:ns3="ccc406ed-0f5e-43fc-93bc-8010c48be681" xmlns:ns4="8295d57b-acc9-47b5-a958-c37f41f0db0e" targetNamespace="http://schemas.microsoft.com/office/2006/metadata/properties" ma:root="true" ma:fieldsID="34376a2a66e4c28bd8076533a87d93b3" ns3:_="" ns4:_="">
    <xsd:import namespace="ccc406ed-0f5e-43fc-93bc-8010c48be681"/>
    <xsd:import namespace="8295d57b-acc9-47b5-a958-c37f41f0db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ServiceObjectDetectorVersions" minOccurs="0"/>
                <xsd:element ref="ns3:MediaLengthInSecond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6ed-0f5e-43fc-93bc-8010c48be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5d57b-acc9-47b5-a958-c37f41f0db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17BF4-688D-4AA3-9CF2-FA51F00DEB98}">
  <ds:schemaRefs>
    <ds:schemaRef ds:uri="http://schemas.microsoft.com/sharepoint/v3/contenttype/forms"/>
  </ds:schemaRefs>
</ds:datastoreItem>
</file>

<file path=customXml/itemProps2.xml><?xml version="1.0" encoding="utf-8"?>
<ds:datastoreItem xmlns:ds="http://schemas.openxmlformats.org/officeDocument/2006/customXml" ds:itemID="{FED77EFB-A9FB-4936-AAA0-EDBD12C650B5}">
  <ds:schemaRefs>
    <ds:schemaRef ds:uri="http://purl.org/dc/dcmitype/"/>
    <ds:schemaRef ds:uri="http://purl.org/dc/elements/1.1/"/>
    <ds:schemaRef ds:uri="http://schemas.microsoft.com/office/2006/metadata/properties"/>
    <ds:schemaRef ds:uri="http://schemas.microsoft.com/office/2006/documentManagement/types"/>
    <ds:schemaRef ds:uri="ccc406ed-0f5e-43fc-93bc-8010c48be681"/>
    <ds:schemaRef ds:uri="http://purl.org/dc/terms/"/>
    <ds:schemaRef ds:uri="http://schemas.microsoft.com/office/infopath/2007/PartnerControls"/>
    <ds:schemaRef ds:uri="http://schemas.openxmlformats.org/package/2006/metadata/core-properties"/>
    <ds:schemaRef ds:uri="8295d57b-acc9-47b5-a958-c37f41f0db0e"/>
    <ds:schemaRef ds:uri="http://www.w3.org/XML/1998/namespace"/>
  </ds:schemaRefs>
</ds:datastoreItem>
</file>

<file path=customXml/itemProps3.xml><?xml version="1.0" encoding="utf-8"?>
<ds:datastoreItem xmlns:ds="http://schemas.openxmlformats.org/officeDocument/2006/customXml" ds:itemID="{9CCF0D2C-779E-49BE-A79F-B27444379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6ed-0f5e-43fc-93bc-8010c48be681"/>
    <ds:schemaRef ds:uri="8295d57b-acc9-47b5-a958-c37f41f0d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Chapter of the Year</vt:lpstr>
      <vt:lpstr>Submission and Pts Overview</vt:lpstr>
      <vt:lpstr>I. Meetings &amp; Events</vt:lpstr>
      <vt:lpstr>II. Legislative Activities</vt:lpstr>
      <vt:lpstr>III. Newsletter~Website</vt:lpstr>
      <vt:lpstr>IV. Media Relations</vt:lpstr>
      <vt:lpstr>V. Membership</vt:lpstr>
      <vt:lpstr>VI. Public Service</vt:lpstr>
      <vt:lpstr>VII. GRIP</vt:lpstr>
      <vt:lpstr>VIII. Prof. Dev.~Awards</vt:lpstr>
      <vt:lpstr>IX. Special Event Attendance</vt:lpstr>
      <vt:lpstr>X. Chapter Management</vt:lpstr>
      <vt:lpstr>XI.Other - Bonus</vt:lpstr>
      <vt:lpstr>'I. Meetings &amp; Events'!Print_Area</vt:lpstr>
      <vt:lpstr>'II. Legislative Activities'!Print_Area</vt:lpstr>
      <vt:lpstr>'III. Newsletter~Website'!Print_Area</vt:lpstr>
      <vt:lpstr>'IV. Media Relations'!Print_Area</vt:lpstr>
      <vt:lpstr>'IX. Special Event Attendance'!Print_Area</vt:lpstr>
      <vt:lpstr>'Submission and Pts Overview'!Print_Area</vt:lpstr>
      <vt:lpstr>'V. Membership'!Print_Area</vt:lpstr>
      <vt:lpstr>'VI. Public Service'!Print_Area</vt:lpstr>
      <vt:lpstr>'VII. GRIP'!Print_Area</vt:lpstr>
      <vt:lpstr>'VIII. Prof. Dev.~Awards'!Print_Area</vt:lpstr>
      <vt:lpstr>'X. Chapter Management'!Print_Area</vt:lpstr>
      <vt:lpstr>'XI.Other - Bonus'!Print_Area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Lisa Strug</cp:lastModifiedBy>
  <cp:revision/>
  <dcterms:created xsi:type="dcterms:W3CDTF">2009-06-13T19:39:48Z</dcterms:created>
  <dcterms:modified xsi:type="dcterms:W3CDTF">2025-09-10T19:11:10Z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0x01010020CA4C3B6EF2C149BC7E133C9D192809</vt:lpwstr>
  </property>
</Properties>
</file>